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600" windowWidth="28420" windowHeight="16240" tabRatio="500" firstSheet="0" activeTab="1" autoFilterDateGrouping="1"/>
  </bookViews>
  <sheets>
    <sheet name="Anleitung" sheetId="1" state="visible" r:id="rId1"/>
    <sheet name="Asset Register" sheetId="2" state="visible" r:id="rId2"/>
    <sheet name="Schutzbedarfsübersicht" sheetId="3" state="visible" r:id="rId3"/>
    <sheet name="Klassifikation &amp; Skalen" sheetId="4" state="visible" r:id="rId4"/>
  </sheets>
  <definedNames>
    <definedName name="_xlnm._FilterDatabase" localSheetId="1" hidden="1">'Asset Register'!$A$4:$Y$4</definedName>
    <definedName name="_xlnm.Print_Titles" localSheetId="1">'Asset Register'!$1:$4</definedName>
  </definedNames>
  <calcPr calcId="191029" fullCalcOnLoad="1"/>
</workbook>
</file>

<file path=xl/styles.xml><?xml version="1.0" encoding="utf-8"?>
<styleSheet xmlns="http://schemas.openxmlformats.org/spreadsheetml/2006/main">
  <numFmts count="1">
    <numFmt numFmtId="164" formatCode="mm/dd/yy"/>
  </numFmts>
  <fonts count="39">
    <font>
      <name val="Calibri"/>
      <charset val="1"/>
      <family val="2"/>
      <color theme="1"/>
      <sz val="11"/>
    </font>
    <font>
      <name val="Arial"/>
      <family val="2"/>
      <b val="1"/>
      <color rgb="FFFFFFFF"/>
      <sz val="11"/>
    </font>
    <font>
      <name val="Arial"/>
      <family val="2"/>
      <b val="1"/>
      <color rgb="FFCBD5E1"/>
      <sz val="8"/>
    </font>
    <font>
      <name val="Arial"/>
      <family val="2"/>
      <b val="1"/>
      <color rgb="FF1E3A8A"/>
      <sz val="7.5"/>
    </font>
    <font>
      <name val="Arial"/>
      <family val="2"/>
      <b val="1"/>
      <color rgb="FF166534"/>
      <sz val="7.5"/>
    </font>
    <font>
      <name val="Arial"/>
      <family val="2"/>
      <b val="1"/>
      <color rgb="FF7C3AED"/>
      <sz val="7.5"/>
    </font>
    <font>
      <name val="Arial"/>
      <family val="2"/>
      <b val="1"/>
      <color rgb="FF9A3412"/>
      <sz val="7.5"/>
    </font>
    <font>
      <name val="Arial"/>
      <family val="2"/>
      <b val="1"/>
      <color rgb="FF854D0E"/>
      <sz val="7.5"/>
    </font>
    <font>
      <name val="Arial"/>
      <family val="2"/>
      <b val="1"/>
      <color rgb="FF475569"/>
      <sz val="7.5"/>
    </font>
    <font>
      <name val="Arial"/>
      <family val="2"/>
      <b val="1"/>
      <color rgb="FFFFFFFF"/>
      <sz val="8.5"/>
    </font>
    <font>
      <name val="Arial"/>
      <family val="2"/>
      <b val="1"/>
      <color rgb="FF1E293B"/>
      <sz val="9"/>
    </font>
    <font>
      <name val="Arial"/>
      <family val="2"/>
      <color rgb="FF1E293B"/>
      <sz val="9"/>
    </font>
    <font>
      <name val="Arial"/>
      <family val="2"/>
      <b val="1"/>
      <color rgb="FF0F172A"/>
      <sz val="9"/>
    </font>
    <font>
      <name val="Arial"/>
      <family val="2"/>
      <b val="1"/>
      <color rgb="FF93C5FD"/>
      <sz val="8"/>
    </font>
    <font>
      <name val="Arial"/>
      <family val="2"/>
      <b val="1"/>
      <color rgb="FFFFFFFF"/>
      <sz val="9"/>
    </font>
    <font>
      <name val="Arial"/>
      <family val="2"/>
      <b val="1"/>
      <color rgb="FF1E3A8A"/>
      <sz val="10"/>
    </font>
    <font>
      <name val="Arial"/>
      <family val="2"/>
      <b val="1"/>
      <color rgb="FF991B1B"/>
      <sz val="9"/>
    </font>
    <font>
      <name val="Arial"/>
      <family val="2"/>
      <b val="1"/>
      <color rgb="FF991B1B"/>
      <sz val="11"/>
    </font>
    <font>
      <name val="Arial"/>
      <family val="2"/>
      <b val="1"/>
      <color rgb="FF854D0E"/>
      <sz val="9"/>
    </font>
    <font>
      <name val="Arial"/>
      <family val="2"/>
      <b val="1"/>
      <color rgb="FF854D0E"/>
      <sz val="11"/>
    </font>
    <font>
      <name val="Arial"/>
      <family val="2"/>
      <b val="1"/>
      <color rgb="FF166534"/>
      <sz val="9"/>
    </font>
    <font>
      <name val="Arial"/>
      <family val="2"/>
      <b val="1"/>
      <color rgb="FF166534"/>
      <sz val="11"/>
    </font>
    <font>
      <name val="Arial"/>
      <family val="2"/>
      <b val="1"/>
      <color rgb="FF14532D"/>
      <sz val="9"/>
    </font>
    <font>
      <name val="Arial"/>
      <family val="2"/>
      <b val="1"/>
      <color rgb="FF14532D"/>
      <sz val="11"/>
    </font>
    <font>
      <name val="Arial"/>
      <family val="2"/>
      <b val="1"/>
      <color rgb="FF4C1D95"/>
      <sz val="9"/>
    </font>
    <font>
      <name val="Arial"/>
      <family val="2"/>
      <b val="1"/>
      <color rgb="FF4C1D95"/>
      <sz val="11"/>
    </font>
    <font>
      <name val="Arial"/>
      <family val="2"/>
      <b val="1"/>
      <color rgb="FF475569"/>
      <sz val="9"/>
    </font>
    <font>
      <name val="Arial"/>
      <family val="2"/>
      <b val="1"/>
      <color rgb="FF475569"/>
      <sz val="11"/>
    </font>
    <font>
      <name val="Arial"/>
      <family val="2"/>
      <color rgb="FF166534"/>
      <sz val="9"/>
    </font>
    <font>
      <name val="Arial"/>
      <family val="2"/>
      <color rgb="FF854D0E"/>
      <sz val="9"/>
    </font>
    <font>
      <name val="Arial"/>
      <family val="2"/>
      <color rgb="FF991B1B"/>
      <sz val="9"/>
    </font>
    <font>
      <name val="Arial"/>
      <family val="2"/>
      <color rgb="FF14532D"/>
      <sz val="9"/>
    </font>
    <font>
      <name val="Arial"/>
      <family val="2"/>
      <b val="1"/>
      <color rgb="FF1E3A8A"/>
      <sz val="9"/>
    </font>
    <font>
      <name val="Arial"/>
      <family val="2"/>
      <color rgb="FF475569"/>
      <sz val="9"/>
    </font>
    <font>
      <name val="Calibri"/>
      <charset val="1"/>
      <family val="2"/>
      <sz val="8"/>
    </font>
    <font>
      <name val="Arial"/>
      <family val="2"/>
      <color theme="1"/>
      <sz val="11"/>
    </font>
    <font>
      <name val="Arial"/>
      <family val="2"/>
      <b val="1"/>
      <color theme="1"/>
      <sz val="12"/>
    </font>
    <font>
      <name val="Arial"/>
      <family val="2"/>
      <b val="1"/>
      <color theme="1"/>
      <sz val="11"/>
    </font>
    <font>
      <name val="Arial"/>
      <family val="2"/>
      <b val="1"/>
      <color rgb="FFC00000"/>
      <sz val="11"/>
    </font>
  </fonts>
  <fills count="20">
    <fill>
      <patternFill/>
    </fill>
    <fill>
      <patternFill patternType="gray125"/>
    </fill>
    <fill>
      <patternFill patternType="solid">
        <fgColor rgb="FF0C1B35"/>
        <bgColor rgb="FF0F172A"/>
      </patternFill>
    </fill>
    <fill>
      <patternFill patternType="solid">
        <fgColor rgb="FF1E3A8A"/>
        <bgColor rgb="FF3B5998"/>
      </patternFill>
    </fill>
    <fill>
      <patternFill patternType="solid">
        <fgColor rgb="FF93C5FD"/>
        <bgColor rgb="FFC4B5FD"/>
      </patternFill>
    </fill>
    <fill>
      <patternFill patternType="solid">
        <fgColor rgb="FF86EFAC"/>
        <bgColor rgb="FF93C5FD"/>
      </patternFill>
    </fill>
    <fill>
      <patternFill patternType="solid">
        <fgColor rgb="FFC4B5FD"/>
        <bgColor rgb="FFCBD5E1"/>
      </patternFill>
    </fill>
    <fill>
      <patternFill patternType="solid">
        <fgColor rgb="FFFCA5A5"/>
        <bgColor rgb="FFFF8080"/>
      </patternFill>
    </fill>
    <fill>
      <patternFill patternType="solid">
        <fgColor rgb="FFFDE68A"/>
        <bgColor rgb="FFFEE2E2"/>
      </patternFill>
    </fill>
    <fill>
      <patternFill patternType="solid">
        <fgColor rgb="FFCBD5E1"/>
        <bgColor rgb="FFC4B5FD"/>
      </patternFill>
    </fill>
    <fill>
      <patternFill patternType="solid">
        <fgColor rgb="FFEFF6FF"/>
        <bgColor rgb="FFF5F3FF"/>
      </patternFill>
    </fill>
    <fill>
      <patternFill patternType="solid">
        <fgColor rgb="FFF8FAFC"/>
        <bgColor rgb="FFFFFFFF"/>
      </patternFill>
    </fill>
    <fill>
      <patternFill patternType="solid">
        <fgColor rgb="FFFFFFFF"/>
        <bgColor rgb="FFF8FAFC"/>
      </patternFill>
    </fill>
    <fill>
      <patternFill patternType="solid">
        <fgColor rgb="FF475569"/>
        <bgColor rgb="FF3B5998"/>
      </patternFill>
    </fill>
    <fill>
      <patternFill patternType="solid">
        <fgColor rgb="FFFEE2E2"/>
        <bgColor rgb="FFFFF7ED"/>
      </patternFill>
    </fill>
    <fill>
      <patternFill patternType="solid">
        <fgColor rgb="FFFEFCE8"/>
        <bgColor rgb="FFFFF7ED"/>
      </patternFill>
    </fill>
    <fill>
      <patternFill patternType="solid">
        <fgColor rgb="FFDCFCE7"/>
        <bgColor rgb="FFF0FDF4"/>
      </patternFill>
    </fill>
    <fill>
      <patternFill patternType="solid">
        <fgColor rgb="FFF0FDF4"/>
        <bgColor rgb="FFF8FAFC"/>
      </patternFill>
    </fill>
    <fill>
      <patternFill patternType="solid">
        <fgColor rgb="FFF5F3FF"/>
        <bgColor rgb="FFEFF6FF"/>
      </patternFill>
    </fill>
    <fill>
      <patternFill patternType="solid">
        <fgColor theme="4" tint="0.7999816888943144"/>
        <bgColor indexed="64"/>
      </patternFill>
    </fill>
  </fills>
  <borders count="8">
    <border>
      <left/>
      <right/>
      <top/>
      <bottom/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/>
      <right style="thin">
        <color rgb="FF3B5998"/>
      </right>
      <top/>
      <bottom style="medium">
        <color rgb="FF93C5FD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/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/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1">
    <xf numFmtId="0" fontId="0" fillId="0" borderId="0"/>
  </cellStyleXfs>
  <cellXfs count="62">
    <xf numFmtId="0" fontId="0" fillId="0" borderId="0" pivotButton="0" quotePrefix="0" xfId="0"/>
    <xf numFmtId="0" fontId="11" fillId="12" borderId="3" applyAlignment="1" pivotButton="0" quotePrefix="0" xfId="0">
      <alignment horizontal="left" vertical="center" wrapText="1"/>
    </xf>
    <xf numFmtId="0" fontId="11" fillId="11" borderId="3" applyAlignment="1" pivotButton="0" quotePrefix="0" xfId="0">
      <alignment horizontal="left" vertical="center" wrapText="1"/>
    </xf>
    <xf numFmtId="0" fontId="9" fillId="3" borderId="2" applyAlignment="1" pivotButton="0" quotePrefix="0" xfId="0">
      <alignment horizontal="center" vertical="center" wrapText="1"/>
    </xf>
    <xf numFmtId="0" fontId="10" fillId="10" borderId="3" applyAlignment="1" pivotButton="0" quotePrefix="0" xfId="0">
      <alignment horizontal="center" vertical="center" wrapText="1"/>
    </xf>
    <xf numFmtId="0" fontId="11" fillId="10" borderId="3" applyAlignment="1" pivotButton="0" quotePrefix="0" xfId="0">
      <alignment horizontal="left" vertical="center" wrapText="1"/>
    </xf>
    <xf numFmtId="0" fontId="11" fillId="10" borderId="3" applyAlignment="1" pivotButton="0" quotePrefix="0" xfId="0">
      <alignment horizontal="center" vertical="center" wrapText="1"/>
    </xf>
    <xf numFmtId="0" fontId="12" fillId="10" borderId="3" applyAlignment="1" pivotButton="0" quotePrefix="0" xfId="0">
      <alignment horizontal="center" vertical="center" wrapText="1"/>
    </xf>
    <xf numFmtId="164" fontId="11" fillId="10" borderId="3" applyAlignment="1" pivotButton="0" quotePrefix="0" xfId="0">
      <alignment horizontal="center" vertical="center" wrapText="1"/>
    </xf>
    <xf numFmtId="0" fontId="10" fillId="11" borderId="3" applyAlignment="1" pivotButton="0" quotePrefix="0" xfId="0">
      <alignment horizontal="center" vertical="center" wrapText="1"/>
    </xf>
    <xf numFmtId="0" fontId="11" fillId="11" borderId="3" applyAlignment="1" pivotButton="0" quotePrefix="0" xfId="0">
      <alignment horizontal="center" vertical="center" wrapText="1"/>
    </xf>
    <xf numFmtId="0" fontId="12" fillId="11" borderId="3" applyAlignment="1" pivotButton="0" quotePrefix="0" xfId="0">
      <alignment horizontal="center" vertical="center" wrapText="1"/>
    </xf>
    <xf numFmtId="164" fontId="11" fillId="11" borderId="3" applyAlignment="1" pivotButton="0" quotePrefix="0" xfId="0">
      <alignment horizontal="center" vertical="center" wrapText="1"/>
    </xf>
    <xf numFmtId="0" fontId="11" fillId="12" borderId="3" applyAlignment="1" pivotButton="0" quotePrefix="0" xfId="0">
      <alignment horizontal="center" vertical="center" wrapText="1"/>
    </xf>
    <xf numFmtId="0" fontId="15" fillId="11" borderId="3" applyAlignment="1" pivotButton="0" quotePrefix="0" xfId="0">
      <alignment horizontal="center" vertical="center" wrapText="1"/>
    </xf>
    <xf numFmtId="9" fontId="11" fillId="11" borderId="3" applyAlignment="1" pivotButton="0" quotePrefix="0" xfId="0">
      <alignment horizontal="center" vertical="center" wrapText="1"/>
    </xf>
    <xf numFmtId="0" fontId="15" fillId="12" borderId="3" applyAlignment="1" pivotButton="0" quotePrefix="0" xfId="0">
      <alignment horizontal="center" vertical="center" wrapText="1"/>
    </xf>
    <xf numFmtId="9" fontId="11" fillId="12" borderId="3" applyAlignment="1" pivotButton="0" quotePrefix="0" xfId="0">
      <alignment horizontal="center" vertical="center" wrapText="1"/>
    </xf>
    <xf numFmtId="0" fontId="1" fillId="13" borderId="3" applyAlignment="1" pivotButton="0" quotePrefix="0" xfId="0">
      <alignment horizontal="center" vertical="center"/>
    </xf>
    <xf numFmtId="0" fontId="17" fillId="14" borderId="3" applyAlignment="1" pivotButton="0" quotePrefix="0" xfId="0">
      <alignment horizontal="center" vertical="center" wrapText="1"/>
    </xf>
    <xf numFmtId="0" fontId="19" fillId="15" borderId="3" applyAlignment="1" pivotButton="0" quotePrefix="0" xfId="0">
      <alignment horizontal="center" vertical="center" wrapText="1"/>
    </xf>
    <xf numFmtId="0" fontId="21" fillId="16" borderId="3" applyAlignment="1" pivotButton="0" quotePrefix="0" xfId="0">
      <alignment horizontal="center" vertical="center" wrapText="1"/>
    </xf>
    <xf numFmtId="0" fontId="23" fillId="17" borderId="3" applyAlignment="1" pivotButton="0" quotePrefix="0" xfId="0">
      <alignment horizontal="center" vertical="center" wrapText="1"/>
    </xf>
    <xf numFmtId="0" fontId="25" fillId="18" borderId="3" applyAlignment="1" pivotButton="0" quotePrefix="0" xfId="0">
      <alignment horizontal="center" vertical="center" wrapText="1"/>
    </xf>
    <xf numFmtId="0" fontId="27" fillId="11" borderId="3" applyAlignment="1" pivotButton="0" quotePrefix="0" xfId="0">
      <alignment horizontal="center" vertical="center" wrapText="1"/>
    </xf>
    <xf numFmtId="0" fontId="20" fillId="16" borderId="3" applyAlignment="1" pivotButton="0" quotePrefix="0" xfId="0">
      <alignment horizontal="center" vertical="center" wrapText="1"/>
    </xf>
    <xf numFmtId="0" fontId="28" fillId="16" borderId="3" applyAlignment="1" pivotButton="0" quotePrefix="0" xfId="0">
      <alignment horizontal="left" vertical="center" wrapText="1" indent="1"/>
    </xf>
    <xf numFmtId="0" fontId="18" fillId="15" borderId="3" applyAlignment="1" pivotButton="0" quotePrefix="0" xfId="0">
      <alignment horizontal="center" vertical="center" wrapText="1"/>
    </xf>
    <xf numFmtId="0" fontId="29" fillId="15" borderId="3" applyAlignment="1" pivotButton="0" quotePrefix="0" xfId="0">
      <alignment horizontal="left" vertical="center" wrapText="1" indent="1"/>
    </xf>
    <xf numFmtId="0" fontId="16" fillId="14" borderId="3" applyAlignment="1" pivotButton="0" quotePrefix="0" xfId="0">
      <alignment horizontal="center" vertical="center" wrapText="1"/>
    </xf>
    <xf numFmtId="0" fontId="30" fillId="14" borderId="3" applyAlignment="1" pivotButton="0" quotePrefix="0" xfId="0">
      <alignment horizontal="left" vertical="center" wrapText="1" indent="1"/>
    </xf>
    <xf numFmtId="0" fontId="22" fillId="17" borderId="3" applyAlignment="1" pivotButton="0" quotePrefix="0" xfId="0">
      <alignment horizontal="center" vertical="center" wrapText="1"/>
    </xf>
    <xf numFmtId="0" fontId="31" fillId="17" borderId="3" applyAlignment="1" pivotButton="0" quotePrefix="0" xfId="0">
      <alignment horizontal="left" vertical="center" wrapText="1" indent="1"/>
    </xf>
    <xf numFmtId="0" fontId="35" fillId="19" borderId="0" applyAlignment="1" pivotButton="0" quotePrefix="0" xfId="0">
      <alignment horizontal="left" vertical="top" wrapText="1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center" vertical="center"/>
    </xf>
    <xf numFmtId="0" fontId="6" fillId="7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center" vertical="center"/>
    </xf>
    <xf numFmtId="0" fontId="8" fillId="9" borderId="1" applyAlignment="1" pivotButton="0" quotePrefix="0" xfId="0">
      <alignment horizontal="center" vertical="center"/>
    </xf>
    <xf numFmtId="0" fontId="20" fillId="16" borderId="1" applyAlignment="1" pivotButton="0" quotePrefix="0" xfId="0">
      <alignment horizontal="left" vertical="center" wrapText="1"/>
    </xf>
    <xf numFmtId="0" fontId="26" fillId="11" borderId="1" applyAlignment="1" pivotButton="0" quotePrefix="0" xfId="0">
      <alignment horizontal="left" vertical="center" wrapText="1"/>
    </xf>
    <xf numFmtId="0" fontId="18" fillId="15" borderId="1" applyAlignment="1" pivotButton="0" quotePrefix="0" xfId="0">
      <alignment horizontal="left" vertical="center" wrapText="1"/>
    </xf>
    <xf numFmtId="0" fontId="22" fillId="17" borderId="1" applyAlignment="1" pivotButton="0" quotePrefix="0" xfId="0">
      <alignment horizontal="left" vertical="center" wrapText="1"/>
    </xf>
    <xf numFmtId="0" fontId="14" fillId="3" borderId="1" applyAlignment="1" pivotButton="0" quotePrefix="0" xfId="0">
      <alignment horizontal="center" vertical="center"/>
    </xf>
    <xf numFmtId="0" fontId="24" fillId="18" borderId="1" applyAlignment="1" pivotButton="0" quotePrefix="0" xfId="0">
      <alignment horizontal="left" vertical="center" wrapText="1"/>
    </xf>
    <xf numFmtId="0" fontId="16" fillId="14" borderId="1" applyAlignment="1" pivotButton="0" quotePrefix="0" xfId="0">
      <alignment horizontal="left" vertical="center" wrapText="1"/>
    </xf>
    <xf numFmtId="0" fontId="11" fillId="12" borderId="3" applyAlignment="1" pivotButton="0" quotePrefix="0" xfId="0">
      <alignment horizontal="left" vertical="center" wrapText="1"/>
    </xf>
    <xf numFmtId="0" fontId="11" fillId="11" borderId="3" applyAlignment="1" pivotButton="0" quotePrefix="0" xfId="0">
      <alignment horizontal="left" vertical="center" wrapText="1"/>
    </xf>
    <xf numFmtId="0" fontId="14" fillId="13" borderId="1" applyAlignment="1" pivotButton="0" quotePrefix="0" xfId="0">
      <alignment horizontal="center" vertical="center"/>
    </xf>
    <xf numFmtId="0" fontId="13" fillId="3" borderId="1" applyAlignment="1" pivotButton="0" quotePrefix="0" xfId="0">
      <alignment horizontal="center" vertical="center"/>
    </xf>
    <xf numFmtId="0" fontId="32" fillId="10" borderId="1" applyAlignment="1" pivotButton="0" quotePrefix="0" xfId="0">
      <alignment horizontal="left" vertical="center" indent="1"/>
    </xf>
    <xf numFmtId="0" fontId="33" fillId="10" borderId="1" applyAlignment="1" pivotButton="0" quotePrefix="0" xfId="0">
      <alignment horizontal="left" vertical="center" wrapText="1" indent="1"/>
    </xf>
    <xf numFmtId="0" fontId="31" fillId="17" borderId="3" applyAlignment="1" pivotButton="0" quotePrefix="0" xfId="0">
      <alignment horizontal="left" vertical="center" wrapText="1" indent="1"/>
    </xf>
    <xf numFmtId="0" fontId="14" fillId="3" borderId="1" applyAlignment="1" pivotButton="0" quotePrefix="0" xfId="0">
      <alignment horizontal="left" vertical="center" indent="1"/>
    </xf>
    <xf numFmtId="0" fontId="29" fillId="15" borderId="3" applyAlignment="1" pivotButton="0" quotePrefix="0" xfId="0">
      <alignment horizontal="left" vertical="center" wrapText="1" indent="1"/>
    </xf>
    <xf numFmtId="0" fontId="30" fillId="14" borderId="3" applyAlignment="1" pivotButton="0" quotePrefix="0" xfId="0">
      <alignment horizontal="left" vertical="center" wrapText="1" indent="1"/>
    </xf>
    <xf numFmtId="0" fontId="28" fillId="16" borderId="3" applyAlignment="1" pivotButton="0" quotePrefix="0" xfId="0">
      <alignment horizontal="left" vertical="center" wrapText="1" indent="1"/>
    </xf>
    <xf numFmtId="0" fontId="0" fillId="0" borderId="5" pivotButton="0" quotePrefix="0" xfId="0"/>
    <xf numFmtId="0" fontId="0" fillId="0" borderId="7" pivotButton="0" quotePrefix="0" xfId="0"/>
  </cellXfs>
  <cellStyles count="1">
    <cellStyle name="Standard" xfId="0" builtinId="0"/>
  </cellStyles>
  <dxfs count="10">
    <dxf>
      <font>
        <name val="Arial"/>
        <charset val="1"/>
        <b val="1"/>
        <color rgb="FF9A3412"/>
        <sz val="9"/>
      </font>
      <fill>
        <patternFill>
          <bgColor rgb="FFFFF7ED"/>
        </patternFill>
      </fill>
    </dxf>
    <dxf>
      <font>
        <name val="Arial"/>
        <charset val="1"/>
        <color rgb="FF475569"/>
        <sz val="9"/>
      </font>
      <fill>
        <patternFill>
          <bgColor rgb="FFF8FAFC"/>
        </patternFill>
      </fill>
    </dxf>
    <dxf>
      <font>
        <name val="Arial"/>
        <charset val="1"/>
        <b val="1"/>
        <color rgb="FF991B1B"/>
        <sz val="9"/>
      </font>
      <fill>
        <patternFill>
          <bgColor rgb="FFFEE2E2"/>
        </patternFill>
      </fill>
    </dxf>
    <dxf>
      <font>
        <name val="Arial"/>
        <charset val="1"/>
        <b val="1"/>
        <color rgb="FF4C1D95"/>
        <sz val="9"/>
      </font>
      <fill>
        <patternFill>
          <bgColor rgb="FFF5F3FF"/>
        </patternFill>
      </fill>
    </dxf>
    <dxf>
      <font>
        <name val="Arial"/>
        <charset val="1"/>
        <b val="1"/>
        <color rgb="FF14532D"/>
        <sz val="9"/>
      </font>
      <fill>
        <patternFill>
          <bgColor rgb="FFF0FDF4"/>
        </patternFill>
      </fill>
    </dxf>
    <dxf>
      <font>
        <name val="Arial"/>
        <charset val="1"/>
        <b val="1"/>
        <color rgb="FF854D0E"/>
        <sz val="9"/>
      </font>
      <fill>
        <patternFill>
          <bgColor rgb="FFFEFCE8"/>
        </patternFill>
      </fill>
    </dxf>
    <dxf>
      <font>
        <name val="Arial"/>
        <charset val="1"/>
        <b val="1"/>
        <color rgb="FF991B1B"/>
        <sz val="9"/>
      </font>
      <fill>
        <patternFill>
          <bgColor rgb="FFFEE2E2"/>
        </patternFill>
      </fill>
    </dxf>
    <dxf>
      <font>
        <name val="Arial"/>
        <charset val="1"/>
        <b val="1"/>
        <color rgb="FF14532D"/>
        <sz val="9"/>
      </font>
      <fill>
        <patternFill>
          <bgColor rgb="FFF0FDF4"/>
        </patternFill>
      </fill>
    </dxf>
    <dxf>
      <font>
        <name val="Arial"/>
        <charset val="1"/>
        <b val="1"/>
        <color rgb="FF854D0E"/>
        <sz val="9"/>
      </font>
      <fill>
        <patternFill>
          <bgColor rgb="FFFEFCE8"/>
        </patternFill>
      </fill>
    </dxf>
    <dxf>
      <font>
        <name val="Arial"/>
        <charset val="1"/>
        <b val="1"/>
        <color rgb="FF991B1B"/>
        <sz val="9"/>
      </font>
      <fill>
        <patternFill>
          <bgColor rgb="FFFEE2E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7ED"/>
      <rgbColor rgb="FFFF00FF"/>
      <rgbColor rgb="FF00FFFF"/>
      <rgbColor rgb="FF991B1B"/>
      <rgbColor rgb="FF166534"/>
      <rgbColor rgb="FF000080"/>
      <rgbColor rgb="FF808000"/>
      <rgbColor rgb="FF800080"/>
      <rgbColor rgb="FF008080"/>
      <rgbColor rgb="FF86EFAC"/>
      <rgbColor rgb="FF475569"/>
      <rgbColor rgb="FFF5F3FF"/>
      <rgbColor rgb="FF854D0E"/>
      <rgbColor rgb="FFFEFCE8"/>
      <rgbColor rgb="FFDCFCE7"/>
      <rgbColor rgb="FF4C1D95"/>
      <rgbColor rgb="FFFF8080"/>
      <rgbColor rgb="FF0066CC"/>
      <rgbColor rgb="FFCBD5E1"/>
      <rgbColor rgb="FF000080"/>
      <rgbColor rgb="FFFF00FF"/>
      <rgbColor rgb="FFF8FAFC"/>
      <rgbColor rgb="FF00FFFF"/>
      <rgbColor rgb="FF800080"/>
      <rgbColor rgb="FF800000"/>
      <rgbColor rgb="FF008080"/>
      <rgbColor rgb="FF0000FF"/>
      <rgbColor rgb="FF00CCFF"/>
      <rgbColor rgb="FFF0FDF4"/>
      <rgbColor rgb="FFEFF6FF"/>
      <rgbColor rgb="FFFDE68A"/>
      <rgbColor rgb="FF93C5FD"/>
      <rgbColor rgb="FFFCA5A5"/>
      <rgbColor rgb="FFC4B5FD"/>
      <rgbColor rgb="FFFEE2E2"/>
      <rgbColor rgb="FF3366FF"/>
      <rgbColor rgb="FF33CCCC"/>
      <rgbColor rgb="FF99CC00"/>
      <rgbColor rgb="FFFFCC00"/>
      <rgbColor rgb="FFFF9900"/>
      <rgbColor rgb="FFFF6600"/>
      <rgbColor rgb="FF3B5998"/>
      <rgbColor rgb="FF969696"/>
      <rgbColor rgb="FF0C1B35"/>
      <rgbColor rgb="FF339966"/>
      <rgbColor rgb="FF0F172A"/>
      <rgbColor rgb="FF14532D"/>
      <rgbColor rgb="FF9A3412"/>
      <rgbColor rgb="FF7C3AED"/>
      <rgbColor rgb="FF1E3A8A"/>
      <rgbColor rgb="FF1E293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O43"/>
  <sheetViews>
    <sheetView workbookViewId="0">
      <selection activeCell="B2" sqref="B2:O43"/>
    </sheetView>
  </sheetViews>
  <sheetFormatPr baseColWidth="10" defaultRowHeight="15"/>
  <sheetData>
    <row r="2" ht="15" customHeight="1">
      <c r="B2" s="33" t="inlineStr">
        <is>
          <t># 📂 Anleitung: Das "Smarte" Asset-Register (AST-01)
## 1. Was ist der Zweck dieses Dokuments?
Dieses Excel ist das Fundament Ihrer NIS2-Compliance. Es identifiziert Ihre kritischen Systeme und berechnet automatisch, wie hoch deren Schutzbedarf ist. 
* **Ziel:** Transparenz über alle "Werte" (Assets) der Firma.
* **Ergebnis:** Ein Auditor sieht auf einen Blick, ob Ihre wichtigsten Systeme (z.B. ERP oder Active Directory) angemessen geschützt sind.
---
## 2. Ausfüll-Hilfe: Wo gebe ich Daten ein?
Das Excel übernimmt viel Denkarbeit. Sie müssen lediglich die folgenden **Eingabefelder** (manuell) befüllen:
A. Identifikation (Die Basis)
* **Asset-ID &amp; Bezeichnung:** Vergeben Sie einen Namen (z.B. *A-001 ERP-System*).
* **Asset-Typ:** Wählen Sie aus dem Dropdown (z.B. *Anwendung, Hardware, Cloud-Dienst*).
* **Asset Owner:** Wer ist fachlich verantwortlich? (z.B. *CFO*).
* **Standort:** Wo "lebt" das System? (z.B. *Cloud / Azure* oder *RZ Frankfurt*).
B. Die Schutzbedarfs-Bewertung (Werte 1-3)
Dies sind die wichtigsten Spalten für die Berechnung. Tragen Sie für **C**, **I** und **A** jeweils einen Wert von **1 (Normal)** bis **3 (Kritisch)** ein:
1.  **Vertraulichkeit (C):** Wie schlimm wäre ein Datenklau?
2.  **Integrität (I):** Wie schlimm wäre eine unbemerkte Datenfälschung?
3.  **Verfügbarkeit (A):** Wie schlimm ist ein Ausfall von mehr als 4 Stunden?
C. Technische Merkmale &amp; Governance
* **Backup vorhanden?** (Ja/Nein).
* **DSGVO-Relevant?** (Ja/Nein).
* **EOL-Datum:** Wann läuft der Support für dieses System aus?
* **Letzte Überprüfung:** Wann haben Sie zuletzt geschaut, ob die Daten noch stimmen?
---
## 3. Was das Excel automatisch für Sie tut (Automation)
Sobald Sie die Werte oben eingegeben haben, berechnet das Template im Hintergrund:
* **Schutzbedarf-Score:** Addiert Ihre C-I-A Werte.
* **Schutzbedarfsklasse:** Stuft das Asset automatisch ein (z.B. Score 8-9 = **"Sehr Hoch"**).
* **NIS2-Kritikalität:** Entscheidet, ob das Asset als **"Kritisch"** oder **"Wesentlich"** gemäß Gesetz gilt.
* **Review-Status:** Das Feld "Nächste Überprüfung" zeigt Ihnen (oft farblich), wenn Sie das Asset wieder prüfen müssen.
---
## 4. Wichtige Tipps für die Praxis
1.  **Weniger ist mehr:** Erfassen Sie keine einzelnen Mäuse oder Monitore. Erfassen Sie **Systeme** und **Dienste**.
2.  **Ehrlichkeit beim Score:** Wenn Ihr ERP-System ausfällt und die Produktion steht, ist Verfügbarkeit (A) immer eine **3**.
3.  **Das Dashboard nutzen:** Schauen Sie in den Reiter **"Schutzbedarfsübersicht"**. Dort sehen Sie sofort, wie viel Prozent Ihrer IT als "Hochkritisch" eingestuft ist.
**Diese Anleitung stellt sicher, dass Sie nur die Daten eingeben, die wirklich nötig sind, während das System die regulatorische Bewertung (NIS2/ISO) automatisch erledigt.**</t>
        </is>
      </c>
    </row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</sheetData>
  <mergeCells count="1">
    <mergeCell ref="B2:O43"/>
  </mergeCells>
  <pageMargins left="0.7" right="0.7" top="0.787401575" bottom="0.787401575" header="0.3" footer="0.3"/>
  <headerFooter>
    <oddHeader>&amp;C© Oliver Khosla · khosla-compliance · Alle Rechte vorbehalten</oddHeader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Y40"/>
  <sheetViews>
    <sheetView showGridLines="0" tabSelected="1" zoomScale="120" zoomScaleNormal="120" workbookViewId="0">
      <pane ySplit="4" topLeftCell="A5" activePane="bottomLeft" state="frozen"/>
      <selection pane="bottomLeft" activeCell="K4" sqref="A4:K4"/>
    </sheetView>
  </sheetViews>
  <sheetFormatPr baseColWidth="10" defaultColWidth="8.6640625" defaultRowHeight="15"/>
  <cols>
    <col width="10" customWidth="1" min="1" max="1"/>
    <col width="28" customWidth="1" min="2" max="2"/>
    <col width="18" customWidth="1" min="3" max="3"/>
    <col width="24" customWidth="1" min="4" max="4"/>
    <col width="18" customWidth="1" min="5" max="7"/>
    <col width="34" customWidth="1" min="8" max="8"/>
    <col width="14" customWidth="1" min="9" max="9"/>
    <col width="12" customWidth="1" min="10" max="10"/>
    <col width="14" customWidth="1" min="11" max="12"/>
    <col width="16" customWidth="1" min="13" max="13"/>
    <col width="15" customWidth="1" min="14" max="14"/>
    <col width="22" customWidth="1" min="15" max="15"/>
    <col width="18" customWidth="1" min="16" max="16"/>
    <col width="12" customWidth="1" min="17" max="17"/>
    <col width="13" customWidth="1" min="18" max="19"/>
    <col width="12" customWidth="1" min="20" max="20"/>
    <col width="14" customWidth="1" min="21" max="22"/>
    <col outlineLevel="1" width="12" customWidth="1" min="23" max="23"/>
    <col outlineLevel="1" width="14" customWidth="1" min="24" max="24"/>
    <col outlineLevel="1" width="28" customWidth="1" min="25" max="25"/>
  </cols>
  <sheetData>
    <row r="1" ht="37.5" customHeight="1">
      <c r="A1" s="34" t="inlineStr">
        <is>
          <t>NIS2 Asset-Register  ·  Informationsverbund &amp; Schutzbedarfsanalyse  ·  BSIG §30 · BSI 200-1/2 · ISO 27001 A.8</t>
        </is>
      </c>
      <c r="B1" s="60" t="n"/>
      <c r="C1" s="60" t="n"/>
      <c r="D1" s="60" t="n"/>
      <c r="E1" s="60" t="n"/>
      <c r="F1" s="60" t="n"/>
      <c r="G1" s="60" t="n"/>
      <c r="H1" s="60" t="n"/>
      <c r="I1" s="60" t="n"/>
      <c r="J1" s="60" t="n"/>
      <c r="K1" s="60" t="n"/>
      <c r="L1" s="60" t="n"/>
      <c r="M1" s="60" t="n"/>
      <c r="N1" s="60" t="n"/>
      <c r="O1" s="60" t="n"/>
      <c r="P1" s="60" t="n"/>
      <c r="Q1" s="60" t="n"/>
      <c r="R1" s="60" t="n"/>
      <c r="S1" s="60" t="n"/>
      <c r="T1" s="60" t="n"/>
      <c r="U1" s="60" t="n"/>
      <c r="V1" s="60" t="n"/>
      <c r="W1" s="60" t="n"/>
      <c r="X1" s="60" t="n"/>
      <c r="Y1" s="60" t="n"/>
    </row>
    <row r="2" ht="18" customHeight="1">
      <c r="A2" s="35" t="inlineStr">
        <is>
          <t>Erstellt: 25.03.2026  ·  Verantwortlich: [Asset-Owner / CISO]  ·  Klassifikation: Intern-Vertraulich  ·  Version: 1.0  ·  Review-Zyklus: Jährlich</t>
        </is>
      </c>
      <c r="B2" s="60" t="n"/>
      <c r="C2" s="60" t="n"/>
      <c r="D2" s="60" t="n"/>
      <c r="E2" s="60" t="n"/>
      <c r="F2" s="60" t="n"/>
      <c r="G2" s="60" t="n"/>
      <c r="H2" s="60" t="n"/>
      <c r="I2" s="60" t="n"/>
      <c r="J2" s="60" t="n"/>
      <c r="K2" s="60" t="n"/>
      <c r="L2" s="60" t="n"/>
      <c r="M2" s="60" t="n"/>
      <c r="N2" s="60" t="n"/>
      <c r="O2" s="60" t="n"/>
      <c r="P2" s="60" t="n"/>
      <c r="Q2" s="60" t="n"/>
      <c r="R2" s="60" t="n"/>
      <c r="S2" s="60" t="n"/>
      <c r="T2" s="60" t="n"/>
      <c r="U2" s="60" t="n"/>
      <c r="V2" s="60" t="n"/>
      <c r="W2" s="60" t="n"/>
      <c r="X2" s="60" t="n"/>
      <c r="Y2" s="60" t="n"/>
    </row>
    <row r="3" ht="15.75" customHeight="1">
      <c r="A3" s="36" t="inlineStr">
        <is>
          <t>IDENTIFIKATION</t>
        </is>
      </c>
      <c r="B3" s="60" t="n"/>
      <c r="C3" s="60" t="n"/>
      <c r="D3" s="60" t="n"/>
      <c r="E3" s="60" t="n"/>
      <c r="F3" s="60" t="n"/>
      <c r="G3" s="60" t="n"/>
      <c r="H3" s="60" t="n"/>
      <c r="I3" s="37" t="inlineStr">
        <is>
          <t>SCHUTZBEDARFSANALYSE</t>
        </is>
      </c>
      <c r="J3" s="60" t="n"/>
      <c r="K3" s="60" t="n"/>
      <c r="L3" s="60" t="n"/>
      <c r="M3" s="60" t="n"/>
      <c r="N3" s="60" t="n"/>
      <c r="O3" s="38" t="inlineStr">
        <is>
          <t>ABHÄNGIGKEITEN &amp; DATEN</t>
        </is>
      </c>
      <c r="P3" s="60" t="n"/>
      <c r="Q3" s="39" t="inlineStr">
        <is>
          <t>TECHNISCHE MERKMALE</t>
        </is>
      </c>
      <c r="R3" s="60" t="n"/>
      <c r="S3" s="60" t="n"/>
      <c r="T3" s="60" t="n"/>
      <c r="U3" s="40" t="inlineStr">
        <is>
          <t>REVIEW-ZYKLUS</t>
        </is>
      </c>
      <c r="V3" s="60" t="n"/>
      <c r="W3" s="41" t="inlineStr">
        <is>
          <t>VERWALTUNG</t>
        </is>
      </c>
      <c r="X3" s="60" t="n"/>
      <c r="Y3" s="60" t="n"/>
    </row>
    <row r="4" ht="45.75" customHeight="1">
      <c r="A4" s="3" t="inlineStr">
        <is>
          <t>Asset-ID</t>
        </is>
      </c>
      <c r="B4" s="3" t="inlineStr">
        <is>
          <t>Asset-Bezeichnung</t>
        </is>
      </c>
      <c r="C4" s="3" t="inlineStr">
        <is>
          <t>Asset-Typ</t>
        </is>
      </c>
      <c r="D4" s="3" t="inlineStr">
        <is>
          <t>NIS2-Handlungsfeld</t>
        </is>
      </c>
      <c r="E4" s="3" t="inlineStr">
        <is>
          <t>Asset Owner</t>
        </is>
      </c>
      <c r="F4" s="3" t="inlineStr">
        <is>
          <t>Custodian / Verwalter</t>
        </is>
      </c>
      <c r="G4" s="3" t="inlineStr">
        <is>
          <t>Standort / Umgebung</t>
        </is>
      </c>
      <c r="H4" s="3" t="inlineStr">
        <is>
          <t>Kurzbeschreibung</t>
        </is>
      </c>
      <c r="I4" s="3" t="inlineStr">
        <is>
          <t>Vertraulichkeit (C)</t>
        </is>
      </c>
      <c r="J4" s="3" t="inlineStr">
        <is>
          <t>Integrität (I)</t>
        </is>
      </c>
      <c r="K4" s="3" t="inlineStr">
        <is>
          <t>Verfügbarkeit (A)</t>
        </is>
      </c>
      <c r="L4" s="3" t="inlineStr">
        <is>
          <t>Schutzbedarf-Score</t>
        </is>
      </c>
      <c r="M4" s="3" t="inlineStr">
        <is>
          <t>Schutzbedarfsklasse</t>
        </is>
      </c>
      <c r="N4" s="3" t="inlineStr">
        <is>
          <t>NIS2-Kritikalität</t>
        </is>
      </c>
      <c r="O4" s="3" t="inlineStr">
        <is>
          <t>Kritische Abhängigkeiten</t>
        </is>
      </c>
      <c r="P4" s="3" t="inlineStr">
        <is>
          <t>Datenklassifikation</t>
        </is>
      </c>
      <c r="Q4" s="3" t="inlineStr">
        <is>
          <t>DSGVO-Relevant</t>
        </is>
      </c>
      <c r="R4" s="3" t="inlineStr">
        <is>
          <t>Backup vorhanden</t>
        </is>
      </c>
      <c r="S4" s="3" t="inlineStr">
        <is>
          <t>Patch-Zyklus</t>
        </is>
      </c>
      <c r="T4" s="3" t="inlineStr">
        <is>
          <t>EOL-Datum</t>
        </is>
      </c>
      <c r="U4" s="3" t="inlineStr">
        <is>
          <t>Letzte Überprüfung</t>
        </is>
      </c>
      <c r="V4" s="3" t="inlineStr">
        <is>
          <t>Nächste Überprüfung</t>
        </is>
      </c>
      <c r="W4" s="3" t="inlineStr">
        <is>
          <t>Status</t>
        </is>
      </c>
      <c r="X4" s="3" t="inlineStr">
        <is>
          <t>Risiko-Referenz</t>
        </is>
      </c>
      <c r="Y4" s="3" t="inlineStr">
        <is>
          <t>Bemerkung</t>
        </is>
      </c>
    </row>
    <row r="5" ht="54" customHeight="1">
      <c r="A5" s="4" t="inlineStr">
        <is>
          <t>A-001</t>
        </is>
      </c>
      <c r="B5" s="5" t="inlineStr">
        <is>
          <t>ERP-System (SAP S/4HANA)</t>
        </is>
      </c>
      <c r="C5" s="5" t="inlineStr">
        <is>
          <t>Anwendung (Software)</t>
        </is>
      </c>
      <c r="D5" s="5" t="inlineStr">
        <is>
          <t>Asset Management</t>
        </is>
      </c>
      <c r="E5" s="5" t="inlineStr">
        <is>
          <t>CFO / IT-Leiter</t>
        </is>
      </c>
      <c r="F5" s="5" t="inlineStr">
        <is>
          <t>Systemadministrator ERP</t>
        </is>
      </c>
      <c r="G5" s="5" t="inlineStr">
        <is>
          <t>On-Premise / Rechenzentrum DE</t>
        </is>
      </c>
      <c r="H5" s="5" t="inlineStr">
        <is>
          <t>Zentrales ERP-System für Finanzbuchhaltung, Einkauf und Produktion. Verarbeitet alle geschäftskritischen Transaktionsdaten.</t>
        </is>
      </c>
      <c r="I5" s="6" t="n">
        <v>1</v>
      </c>
      <c r="J5" s="6" t="n">
        <v>2</v>
      </c>
      <c r="K5" s="6" t="n">
        <v>3</v>
      </c>
      <c r="L5" s="7">
        <f>I5+J5+K5</f>
        <v/>
      </c>
      <c r="M5" s="7">
        <f>IF(L5&gt;=8,"Sehr hoch",IF(L5&gt;=5,"Hoch","Normal"))</f>
        <v/>
      </c>
      <c r="N5" s="7">
        <f>IF(AND(I5=3,K5=3),"Kritisch",IF(L5&gt;=7,"Wesentlich","Standard"))</f>
        <v/>
      </c>
      <c r="O5" s="5" t="inlineStr">
        <is>
          <t>A-004 (AD), A-008 (Netz), A-012 (Backup)</t>
        </is>
      </c>
      <c r="P5" s="5" t="inlineStr">
        <is>
          <t>Personaldaten, Finanzdaten, Betriebsdaten</t>
        </is>
      </c>
      <c r="Q5" s="6" t="inlineStr">
        <is>
          <t>Ja</t>
        </is>
      </c>
      <c r="R5" s="6" t="inlineStr">
        <is>
          <t>Ja – täglich (Offline + Cloud)</t>
        </is>
      </c>
      <c r="S5" s="6" t="inlineStr">
        <is>
          <t>Monatlich</t>
        </is>
      </c>
      <c r="T5" s="6" t="inlineStr">
        <is>
          <t>2029-12-31</t>
        </is>
      </c>
      <c r="U5" s="8">
        <f>TODAY()-30</f>
        <v/>
      </c>
      <c r="V5" s="8">
        <f>TODAY()+335</f>
        <v/>
      </c>
      <c r="W5" s="6" t="inlineStr">
        <is>
          <t>Aktiv</t>
        </is>
      </c>
      <c r="X5" s="6" t="inlineStr">
        <is>
          <t>R-001, R-007</t>
        </is>
      </c>
      <c r="Y5" s="5" t="inlineStr">
        <is>
          <t>SAP-Lizenz läuft 2026 aus – Verlängerung prüfen</t>
        </is>
      </c>
    </row>
    <row r="6" ht="54" customHeight="1">
      <c r="A6" s="9" t="inlineStr">
        <is>
          <t>A-002</t>
        </is>
      </c>
      <c r="B6" s="50" t="inlineStr">
        <is>
          <t>Active Directory / IdP</t>
        </is>
      </c>
      <c r="C6" s="50" t="inlineStr">
        <is>
          <t>Infrastruktur (IAM)</t>
        </is>
      </c>
      <c r="D6" s="50" t="inlineStr">
        <is>
          <t>Access Control</t>
        </is>
      </c>
      <c r="E6" s="50" t="inlineStr">
        <is>
          <t>IT-Sicherheitsbeauftragter</t>
        </is>
      </c>
      <c r="F6" s="50" t="inlineStr">
        <is>
          <t>Systemadministrator IAM</t>
        </is>
      </c>
      <c r="G6" s="50" t="inlineStr">
        <is>
          <t>On-Premise / Rechenzentrum DE</t>
        </is>
      </c>
      <c r="H6" s="50" t="inlineStr">
        <is>
          <t>Zentrales Identitäts- und Zugriffsmanagementsystem. Authentifizierung aller Nutzer und Systeme. Single Point of Trust.</t>
        </is>
      </c>
      <c r="I6" s="10" t="n">
        <v>3</v>
      </c>
      <c r="J6" s="10" t="n">
        <v>2</v>
      </c>
      <c r="K6" s="10" t="n">
        <v>3</v>
      </c>
      <c r="L6" s="11">
        <f>I6+J6+K6</f>
        <v/>
      </c>
      <c r="M6" s="11">
        <f>IF(L6&gt;=8,"Sehr hoch",IF(L6&gt;=5,"Hoch","Normal"))</f>
        <v/>
      </c>
      <c r="N6" s="11">
        <f>IF(AND(I6=3,K6=3),"Kritisch",IF(L6&gt;=7,"Wesentlich","Standard"))</f>
        <v/>
      </c>
      <c r="O6" s="50" t="inlineStr">
        <is>
          <t>Alle anderen Assets</t>
        </is>
      </c>
      <c r="P6" s="50" t="inlineStr">
        <is>
          <t>Zugangsdaten, Rollenprofile</t>
        </is>
      </c>
      <c r="Q6" s="10" t="inlineStr">
        <is>
          <t>Ja</t>
        </is>
      </c>
      <c r="R6" s="10" t="inlineStr">
        <is>
          <t>Ja – täglich</t>
        </is>
      </c>
      <c r="S6" s="10" t="inlineStr">
        <is>
          <t>Kritisch – sofort</t>
        </is>
      </c>
      <c r="T6" s="10" t="inlineStr">
        <is>
          <t>Kein EOL</t>
        </is>
      </c>
      <c r="U6" s="12">
        <f>TODAY()-15</f>
        <v/>
      </c>
      <c r="V6" s="12">
        <f>TODAY()+350</f>
        <v/>
      </c>
      <c r="W6" s="10" t="inlineStr">
        <is>
          <t>Aktiv</t>
        </is>
      </c>
      <c r="X6" s="10" t="inlineStr">
        <is>
          <t>R-003, R-008</t>
        </is>
      </c>
      <c r="Y6" s="50" t="inlineStr">
        <is>
          <t>Privileged Access Management (PAM) noch nicht implementiert</t>
        </is>
      </c>
    </row>
    <row r="7" ht="54" customHeight="1">
      <c r="A7" s="4" t="inlineStr">
        <is>
          <t>A-003</t>
        </is>
      </c>
      <c r="B7" s="5" t="inlineStr">
        <is>
          <t>Cloud-Speicher (M365 SharePoint)</t>
        </is>
      </c>
      <c r="C7" s="5" t="inlineStr">
        <is>
          <t>Cloud-Dienst (SaaS)</t>
        </is>
      </c>
      <c r="D7" s="5" t="inlineStr">
        <is>
          <t>Asset Management</t>
        </is>
      </c>
      <c r="E7" s="5" t="inlineStr">
        <is>
          <t>CISO</t>
        </is>
      </c>
      <c r="F7" s="5" t="inlineStr">
        <is>
          <t>IT-Administrator Cloud</t>
        </is>
      </c>
      <c r="G7" s="5" t="inlineStr">
        <is>
          <t>Cloud / EU-Region (Amsterdam)</t>
        </is>
      </c>
      <c r="H7" s="5" t="inlineStr">
        <is>
          <t>Dokumentenmanagement, kollaborative Arbeitsfläche, Ablage sensibler Verträge und Richtlinien.</t>
        </is>
      </c>
      <c r="I7" s="6" t="n">
        <v>3</v>
      </c>
      <c r="J7" s="6" t="n">
        <v>2</v>
      </c>
      <c r="K7" s="6" t="n">
        <v>2</v>
      </c>
      <c r="L7" s="7">
        <f>I7+J7+K7</f>
        <v/>
      </c>
      <c r="M7" s="7">
        <f>IF(L7&gt;=8,"Sehr hoch",IF(L7&gt;=5,"Hoch","Normal"))</f>
        <v/>
      </c>
      <c r="N7" s="7">
        <f>IF(AND(I7=3,K7=3),"Kritisch",IF(L7&gt;=7,"Wesentlich","Standard"))</f>
        <v/>
      </c>
      <c r="O7" s="5" t="inlineStr">
        <is>
          <t>A-002 (AD), A-005 (E-Mail)</t>
        </is>
      </c>
      <c r="P7" s="5" t="inlineStr">
        <is>
          <t>Vertragsdaten, Personaldaten, ISB-Dokumentation</t>
        </is>
      </c>
      <c r="Q7" s="6" t="inlineStr">
        <is>
          <t>Ja</t>
        </is>
      </c>
      <c r="R7" s="6" t="inlineStr">
        <is>
          <t>Ja – Microsoft (GEO-redundant)</t>
        </is>
      </c>
      <c r="S7" s="6" t="inlineStr">
        <is>
          <t>Microsoft-gesteuert</t>
        </is>
      </c>
      <c r="T7" s="6" t="inlineStr">
        <is>
          <t>Kein EOL</t>
        </is>
      </c>
      <c r="U7" s="8">
        <f>TODAY()-60</f>
        <v/>
      </c>
      <c r="V7" s="8">
        <f>TODAY()+305</f>
        <v/>
      </c>
      <c r="W7" s="6" t="inlineStr">
        <is>
          <t>Aktiv</t>
        </is>
      </c>
      <c r="X7" s="6" t="inlineStr">
        <is>
          <t>R-011</t>
        </is>
      </c>
      <c r="Y7" s="5" t="inlineStr">
        <is>
          <t>DPA mit Microsoft prüfen (Auftragsverarbeitung)</t>
        </is>
      </c>
    </row>
    <row r="8" ht="37.5" customHeight="1">
      <c r="A8" s="4" t="inlineStr">
        <is>
          <t>A-004</t>
        </is>
      </c>
      <c r="B8" s="5" t="inlineStr">
        <is>
          <t>Lagerverwaltungssystem (LVS)</t>
        </is>
      </c>
      <c r="C8" s="5" t="inlineStr">
        <is>
          <t>Anwendung (Software)</t>
        </is>
      </c>
      <c r="D8" s="5" t="inlineStr">
        <is>
          <t>Supply Chain Security</t>
        </is>
      </c>
      <c r="E8" s="5" t="inlineStr">
        <is>
          <t>Betriebsleiter</t>
        </is>
      </c>
      <c r="F8" s="5" t="inlineStr">
        <is>
          <t>IT-Administrator Cloud</t>
        </is>
      </c>
      <c r="G8" s="5" t="inlineStr">
        <is>
          <t>On-Premise / Rechenzentrum DE</t>
        </is>
      </c>
      <c r="H8" s="5" t="inlineStr">
        <is>
          <t xml:space="preserve">Operatives Steuerungssystem für Lager Intralogistik (Kommisionierung), Lagerhaltung und Steuerung AKL. </t>
        </is>
      </c>
      <c r="I8" s="6" t="n">
        <v>3</v>
      </c>
      <c r="J8" s="6" t="n">
        <v>3</v>
      </c>
      <c r="K8" s="6" t="n">
        <v>2</v>
      </c>
      <c r="L8" s="7">
        <f>I8+J8+K8</f>
        <v/>
      </c>
      <c r="M8" s="7">
        <f>IF(L8&gt;=8,"Sehr hoch",IF(L8&gt;=5,"Hoch","Normal"))</f>
        <v/>
      </c>
      <c r="N8" s="7">
        <f>IF(AND(I8=3,K8=3),"Kritisch",IF(L8&gt;=7,"Wesentlich","Standard"))</f>
        <v/>
      </c>
      <c r="O8" s="5" t="inlineStr">
        <is>
          <t>A-002 (AD), A-005 (E-Mail)</t>
        </is>
      </c>
      <c r="P8" s="5" t="inlineStr">
        <is>
          <t>Vertragsdaten, Personaldaten, ISB-Dokumentation</t>
        </is>
      </c>
      <c r="Q8" s="6" t="inlineStr">
        <is>
          <t>Ja</t>
        </is>
      </c>
      <c r="R8" s="6" t="inlineStr">
        <is>
          <t>Ja – Microsoft (GEO-redundant)</t>
        </is>
      </c>
      <c r="S8" s="6" t="inlineStr">
        <is>
          <t>Microsoft-gesteuert</t>
        </is>
      </c>
      <c r="T8" s="6" t="inlineStr">
        <is>
          <t>Kein EOL</t>
        </is>
      </c>
      <c r="U8" s="8">
        <f>TODAY()-60</f>
        <v/>
      </c>
      <c r="V8" s="8">
        <f>TODAY()+305</f>
        <v/>
      </c>
      <c r="W8" s="6" t="inlineStr">
        <is>
          <t>Aktiv</t>
        </is>
      </c>
      <c r="X8" s="6" t="inlineStr">
        <is>
          <t>R-012</t>
        </is>
      </c>
      <c r="Y8" s="5" t="inlineStr">
        <is>
          <t>DPA mit Microsoft prüfen (Auftragsverarbeitung)</t>
        </is>
      </c>
    </row>
    <row r="9" ht="37.5" customHeight="1">
      <c r="A9" s="10" t="n"/>
      <c r="B9" s="50" t="n"/>
      <c r="C9" s="50" t="n"/>
      <c r="D9" s="50" t="n"/>
      <c r="E9" s="50" t="n"/>
      <c r="F9" s="50" t="n"/>
      <c r="G9" s="50" t="n"/>
      <c r="H9" s="50" t="n"/>
      <c r="I9" s="10" t="n"/>
      <c r="J9" s="10" t="n"/>
      <c r="K9" s="10" t="n"/>
      <c r="L9" s="10">
        <f>IF(AND(I9&lt;&gt;"",J9&lt;&gt;"",K9&lt;&gt;""),I9+J9+K9,"")</f>
        <v/>
      </c>
      <c r="M9" s="10">
        <f>IF(L9="","",IF(L9&gt;=8,"Sehr hoch",IF(L9&gt;=5,"Hoch","Normal")))</f>
        <v/>
      </c>
      <c r="N9" s="10">
        <f>IF(L9="","",IF(AND(I9=3,K9=3),"Kritisch",IF(L9&gt;=7,"Wesentlich","Standard")))</f>
        <v/>
      </c>
      <c r="O9" s="50" t="n"/>
      <c r="P9" s="50" t="n"/>
      <c r="Q9" s="10" t="n"/>
      <c r="R9" s="10" t="n"/>
      <c r="S9" s="10" t="n"/>
      <c r="T9" s="10" t="n"/>
      <c r="U9" s="10" t="n"/>
      <c r="V9" s="10">
        <f>IF(U9&lt;&gt;"",U9+365,"")</f>
        <v/>
      </c>
      <c r="W9" s="10" t="n"/>
      <c r="X9" s="10" t="n"/>
      <c r="Y9" s="50" t="n"/>
    </row>
    <row r="10" ht="37.5" customHeight="1">
      <c r="A10" s="13" t="n"/>
      <c r="B10" s="49" t="n"/>
      <c r="C10" s="49" t="n"/>
      <c r="D10" s="49" t="n"/>
      <c r="E10" s="49" t="n"/>
      <c r="F10" s="49" t="n"/>
      <c r="G10" s="49" t="n"/>
      <c r="H10" s="49" t="n"/>
      <c r="I10" s="13" t="n"/>
      <c r="J10" s="13" t="n"/>
      <c r="K10" s="13" t="n"/>
      <c r="L10" s="13">
        <f>IF(AND(I10&lt;&gt;"",J10&lt;&gt;"",K10&lt;&gt;""),I10+J10+K10,"")</f>
        <v/>
      </c>
      <c r="M10" s="13">
        <f>IF(L10="","",IF(L10&gt;=8,"Sehr hoch",IF(L10&gt;=5,"Hoch","Normal")))</f>
        <v/>
      </c>
      <c r="N10" s="13">
        <f>IF(L10="","",IF(AND(I10=3,K10=3),"Kritisch",IF(L10&gt;=7,"Wesentlich","Standard")))</f>
        <v/>
      </c>
      <c r="O10" s="49" t="n"/>
      <c r="P10" s="49" t="n"/>
      <c r="Q10" s="13" t="n"/>
      <c r="R10" s="13" t="n"/>
      <c r="S10" s="13" t="n"/>
      <c r="T10" s="13" t="n"/>
      <c r="U10" s="13" t="n"/>
      <c r="V10" s="13">
        <f>IF(U10&lt;&gt;"",U10+365,"")</f>
        <v/>
      </c>
      <c r="W10" s="13" t="n"/>
      <c r="X10" s="13" t="n"/>
      <c r="Y10" s="49" t="n"/>
    </row>
    <row r="11" ht="37.5" customHeight="1">
      <c r="A11" s="10" t="n"/>
      <c r="B11" s="50" t="n"/>
      <c r="C11" s="50" t="n"/>
      <c r="D11" s="50" t="n"/>
      <c r="E11" s="50" t="n"/>
      <c r="F11" s="50" t="n"/>
      <c r="G11" s="50" t="n"/>
      <c r="H11" s="50" t="n"/>
      <c r="I11" s="10" t="n"/>
      <c r="J11" s="10" t="n"/>
      <c r="K11" s="10" t="n"/>
      <c r="L11" s="10">
        <f>IF(AND(I11&lt;&gt;"",J11&lt;&gt;"",K11&lt;&gt;""),I11+J11+K11,"")</f>
        <v/>
      </c>
      <c r="M11" s="10">
        <f>IF(L11="","",IF(L11&gt;=8,"Sehr hoch",IF(L11&gt;=5,"Hoch","Normal")))</f>
        <v/>
      </c>
      <c r="N11" s="10">
        <f>IF(L11="","",IF(AND(I11=3,K11=3),"Kritisch",IF(L11&gt;=7,"Wesentlich","Standard")))</f>
        <v/>
      </c>
      <c r="O11" s="50" t="n"/>
      <c r="P11" s="50" t="n"/>
      <c r="Q11" s="10" t="n"/>
      <c r="R11" s="10" t="n"/>
      <c r="S11" s="10" t="n"/>
      <c r="T11" s="10" t="n"/>
      <c r="U11" s="10" t="n"/>
      <c r="V11" s="10">
        <f>IF(U11&lt;&gt;"",U11+365,"")</f>
        <v/>
      </c>
      <c r="W11" s="10" t="n"/>
      <c r="X11" s="10" t="n"/>
      <c r="Y11" s="50" t="n"/>
    </row>
    <row r="12" ht="37.5" customHeight="1">
      <c r="A12" s="13" t="n"/>
      <c r="B12" s="49" t="n"/>
      <c r="C12" s="49" t="n"/>
      <c r="D12" s="49" t="n"/>
      <c r="E12" s="49" t="n"/>
      <c r="F12" s="49" t="n"/>
      <c r="G12" s="49" t="n"/>
      <c r="H12" s="49" t="n"/>
      <c r="I12" s="13" t="n"/>
      <c r="J12" s="13" t="n"/>
      <c r="K12" s="13" t="n"/>
      <c r="L12" s="13">
        <f>IF(AND(I12&lt;&gt;"",J12&lt;&gt;"",K12&lt;&gt;""),I12+J12+K12,"")</f>
        <v/>
      </c>
      <c r="M12" s="13">
        <f>IF(L12="","",IF(L12&gt;=8,"Sehr hoch",IF(L12&gt;=5,"Hoch","Normal")))</f>
        <v/>
      </c>
      <c r="N12" s="13">
        <f>IF(L12="","",IF(AND(I12=3,K12=3),"Kritisch",IF(L12&gt;=7,"Wesentlich","Standard")))</f>
        <v/>
      </c>
      <c r="O12" s="49" t="n"/>
      <c r="P12" s="49" t="n"/>
      <c r="Q12" s="13" t="n"/>
      <c r="R12" s="13" t="n"/>
      <c r="S12" s="13" t="n"/>
      <c r="T12" s="13" t="n"/>
      <c r="U12" s="13" t="n"/>
      <c r="V12" s="13">
        <f>IF(U12&lt;&gt;"",U12+365,"")</f>
        <v/>
      </c>
      <c r="W12" s="13" t="n"/>
      <c r="X12" s="13" t="n"/>
      <c r="Y12" s="49" t="n"/>
    </row>
    <row r="13" ht="37.5" customHeight="1">
      <c r="A13" s="10" t="n"/>
      <c r="B13" s="50" t="n"/>
      <c r="C13" s="50" t="n"/>
      <c r="D13" s="50" t="n"/>
      <c r="E13" s="50" t="n"/>
      <c r="F13" s="50" t="n"/>
      <c r="G13" s="50" t="n"/>
      <c r="H13" s="50" t="n"/>
      <c r="I13" s="10" t="n"/>
      <c r="J13" s="10" t="n"/>
      <c r="K13" s="10" t="n"/>
      <c r="L13" s="10">
        <f>IF(AND(I13&lt;&gt;"",J13&lt;&gt;"",K13&lt;&gt;""),I13+J13+K13,"")</f>
        <v/>
      </c>
      <c r="M13" s="10">
        <f>IF(L13="","",IF(L13&gt;=8,"Sehr hoch",IF(L13&gt;=5,"Hoch","Normal")))</f>
        <v/>
      </c>
      <c r="N13" s="10">
        <f>IF(L13="","",IF(AND(I13=3,K13=3),"Kritisch",IF(L13&gt;=7,"Wesentlich","Standard")))</f>
        <v/>
      </c>
      <c r="O13" s="50" t="n"/>
      <c r="P13" s="50" t="n"/>
      <c r="Q13" s="10" t="n"/>
      <c r="R13" s="10" t="n"/>
      <c r="S13" s="10" t="n"/>
      <c r="T13" s="10" t="n"/>
      <c r="U13" s="10" t="n"/>
      <c r="V13" s="10">
        <f>IF(U13&lt;&gt;"",U13+365,"")</f>
        <v/>
      </c>
      <c r="W13" s="10" t="n"/>
      <c r="X13" s="10" t="n"/>
      <c r="Y13" s="50" t="n"/>
    </row>
    <row r="14" ht="37.5" customHeight="1">
      <c r="A14" s="13" t="n"/>
      <c r="B14" s="49" t="n"/>
      <c r="C14" s="49" t="n"/>
      <c r="D14" s="49" t="n"/>
      <c r="E14" s="49" t="n"/>
      <c r="F14" s="49" t="n"/>
      <c r="G14" s="49" t="n"/>
      <c r="H14" s="49" t="n"/>
      <c r="I14" s="13" t="n"/>
      <c r="J14" s="13" t="n"/>
      <c r="K14" s="13" t="n"/>
      <c r="L14" s="13">
        <f>IF(AND(I14&lt;&gt;"",J14&lt;&gt;"",K14&lt;&gt;""),I14+J14+K14,"")</f>
        <v/>
      </c>
      <c r="M14" s="13">
        <f>IF(L14="","",IF(L14&gt;=8,"Sehr hoch",IF(L14&gt;=5,"Hoch","Normal")))</f>
        <v/>
      </c>
      <c r="N14" s="13">
        <f>IF(L14="","",IF(AND(I14=3,K14=3),"Kritisch",IF(L14&gt;=7,"Wesentlich","Standard")))</f>
        <v/>
      </c>
      <c r="O14" s="49" t="n"/>
      <c r="P14" s="49" t="n"/>
      <c r="Q14" s="13" t="n"/>
      <c r="R14" s="13" t="n"/>
      <c r="S14" s="13" t="n"/>
      <c r="T14" s="13" t="n"/>
      <c r="U14" s="13" t="n"/>
      <c r="V14" s="13">
        <f>IF(U14&lt;&gt;"",U14+365,"")</f>
        <v/>
      </c>
      <c r="W14" s="13" t="n"/>
      <c r="X14" s="13" t="n"/>
      <c r="Y14" s="49" t="n"/>
    </row>
    <row r="15" ht="37.5" customHeight="1">
      <c r="A15" s="10" t="n"/>
      <c r="B15" s="50" t="n"/>
      <c r="C15" s="50" t="n"/>
      <c r="D15" s="50" t="n"/>
      <c r="E15" s="50" t="n"/>
      <c r="F15" s="50" t="n"/>
      <c r="G15" s="50" t="n"/>
      <c r="H15" s="50" t="n"/>
      <c r="I15" s="10" t="n"/>
      <c r="J15" s="10" t="n"/>
      <c r="K15" s="10" t="n"/>
      <c r="L15" s="10">
        <f>IF(AND(I15&lt;&gt;"",J15&lt;&gt;"",K15&lt;&gt;""),I15+J15+K15,"")</f>
        <v/>
      </c>
      <c r="M15" s="10">
        <f>IF(L15="","",IF(L15&gt;=8,"Sehr hoch",IF(L15&gt;=5,"Hoch","Normal")))</f>
        <v/>
      </c>
      <c r="N15" s="10">
        <f>IF(L15="","",IF(AND(I15=3,K15=3),"Kritisch",IF(L15&gt;=7,"Wesentlich","Standard")))</f>
        <v/>
      </c>
      <c r="O15" s="50" t="n"/>
      <c r="P15" s="50" t="n"/>
      <c r="Q15" s="10" t="n"/>
      <c r="R15" s="10" t="n"/>
      <c r="S15" s="10" t="n"/>
      <c r="T15" s="10" t="n"/>
      <c r="U15" s="10" t="n"/>
      <c r="V15" s="10">
        <f>IF(U15&lt;&gt;"",U15+365,"")</f>
        <v/>
      </c>
      <c r="W15" s="10" t="n"/>
      <c r="X15" s="10" t="n"/>
      <c r="Y15" s="50" t="n"/>
    </row>
    <row r="16" ht="37.5" customHeight="1">
      <c r="A16" s="13" t="n"/>
      <c r="B16" s="49" t="n"/>
      <c r="C16" s="49" t="n"/>
      <c r="D16" s="49" t="n"/>
      <c r="E16" s="49" t="n"/>
      <c r="F16" s="49" t="n"/>
      <c r="G16" s="49" t="n"/>
      <c r="H16" s="49" t="n"/>
      <c r="I16" s="13" t="n"/>
      <c r="J16" s="13" t="n"/>
      <c r="K16" s="13" t="n"/>
      <c r="L16" s="13">
        <f>IF(AND(I16&lt;&gt;"",J16&lt;&gt;"",K16&lt;&gt;""),I16+J16+K16,"")</f>
        <v/>
      </c>
      <c r="M16" s="13">
        <f>IF(L16="","",IF(L16&gt;=8,"Sehr hoch",IF(L16&gt;=5,"Hoch","Normal")))</f>
        <v/>
      </c>
      <c r="N16" s="13">
        <f>IF(L16="","",IF(AND(I16=3,K16=3),"Kritisch",IF(L16&gt;=7,"Wesentlich","Standard")))</f>
        <v/>
      </c>
      <c r="O16" s="49" t="n"/>
      <c r="P16" s="49" t="n"/>
      <c r="Q16" s="13" t="n"/>
      <c r="R16" s="13" t="n"/>
      <c r="S16" s="13" t="n"/>
      <c r="T16" s="13" t="n"/>
      <c r="U16" s="13" t="n"/>
      <c r="V16" s="13">
        <f>IF(U16&lt;&gt;"",U16+365,"")</f>
        <v/>
      </c>
      <c r="W16" s="13" t="n"/>
      <c r="X16" s="13" t="n"/>
      <c r="Y16" s="49" t="n"/>
    </row>
    <row r="17" ht="37.5" customHeight="1">
      <c r="A17" s="10" t="n"/>
      <c r="B17" s="50" t="n"/>
      <c r="C17" s="50" t="n"/>
      <c r="D17" s="50" t="n"/>
      <c r="E17" s="50" t="n"/>
      <c r="F17" s="50" t="n"/>
      <c r="G17" s="50" t="n"/>
      <c r="H17" s="50" t="n"/>
      <c r="I17" s="10" t="n"/>
      <c r="J17" s="10" t="n"/>
      <c r="K17" s="10" t="n"/>
      <c r="L17" s="10">
        <f>IF(AND(I17&lt;&gt;"",J17&lt;&gt;"",K17&lt;&gt;""),I17+J17+K17,"")</f>
        <v/>
      </c>
      <c r="M17" s="10">
        <f>IF(L17="","",IF(L17&gt;=8,"Sehr hoch",IF(L17&gt;=5,"Hoch","Normal")))</f>
        <v/>
      </c>
      <c r="N17" s="10">
        <f>IF(L17="","",IF(AND(I17=3,K17=3),"Kritisch",IF(L17&gt;=7,"Wesentlich","Standard")))</f>
        <v/>
      </c>
      <c r="O17" s="50" t="n"/>
      <c r="P17" s="50" t="n"/>
      <c r="Q17" s="10" t="n"/>
      <c r="R17" s="10" t="n"/>
      <c r="S17" s="10" t="n"/>
      <c r="T17" s="10" t="n"/>
      <c r="U17" s="10" t="n"/>
      <c r="V17" s="10">
        <f>IF(U17&lt;&gt;"",U17+365,"")</f>
        <v/>
      </c>
      <c r="W17" s="10" t="n"/>
      <c r="X17" s="10" t="n"/>
      <c r="Y17" s="50" t="n"/>
    </row>
    <row r="18" ht="37.5" customHeight="1">
      <c r="A18" s="13" t="n"/>
      <c r="B18" s="49" t="n"/>
      <c r="C18" s="49" t="n"/>
      <c r="D18" s="49" t="n"/>
      <c r="E18" s="49" t="n"/>
      <c r="F18" s="49" t="n"/>
      <c r="G18" s="49" t="n"/>
      <c r="H18" s="49" t="n"/>
      <c r="I18" s="13" t="n"/>
      <c r="J18" s="13" t="n"/>
      <c r="K18" s="13" t="n"/>
      <c r="L18" s="13">
        <f>IF(AND(I18&lt;&gt;"",J18&lt;&gt;"",K18&lt;&gt;""),I18+J18+K18,"")</f>
        <v/>
      </c>
      <c r="M18" s="13">
        <f>IF(L18="","",IF(L18&gt;=8,"Sehr hoch",IF(L18&gt;=5,"Hoch","Normal")))</f>
        <v/>
      </c>
      <c r="N18" s="13">
        <f>IF(L18="","",IF(AND(I18=3,K18=3),"Kritisch",IF(L18&gt;=7,"Wesentlich","Standard")))</f>
        <v/>
      </c>
      <c r="O18" s="49" t="n"/>
      <c r="P18" s="49" t="n"/>
      <c r="Q18" s="13" t="n"/>
      <c r="R18" s="13" t="n"/>
      <c r="S18" s="13" t="n"/>
      <c r="T18" s="13" t="n"/>
      <c r="U18" s="13" t="n"/>
      <c r="V18" s="13">
        <f>IF(U18&lt;&gt;"",U18+365,"")</f>
        <v/>
      </c>
      <c r="W18" s="13" t="n"/>
      <c r="X18" s="13" t="n"/>
      <c r="Y18" s="49" t="n"/>
    </row>
    <row r="19" ht="37.5" customHeight="1">
      <c r="A19" s="10" t="n"/>
      <c r="B19" s="50" t="n"/>
      <c r="C19" s="50" t="n"/>
      <c r="D19" s="50" t="n"/>
      <c r="E19" s="50" t="n"/>
      <c r="F19" s="50" t="n"/>
      <c r="G19" s="50" t="n"/>
      <c r="H19" s="50" t="n"/>
      <c r="I19" s="10" t="n"/>
      <c r="J19" s="10" t="n"/>
      <c r="K19" s="10" t="n"/>
      <c r="L19" s="10">
        <f>IF(AND(I19&lt;&gt;"",J19&lt;&gt;"",K19&lt;&gt;""),I19+J19+K19,"")</f>
        <v/>
      </c>
      <c r="M19" s="10">
        <f>IF(L19="","",IF(L19&gt;=8,"Sehr hoch",IF(L19&gt;=5,"Hoch","Normal")))</f>
        <v/>
      </c>
      <c r="N19" s="10">
        <f>IF(L19="","",IF(AND(I19=3,K19=3),"Kritisch",IF(L19&gt;=7,"Wesentlich","Standard")))</f>
        <v/>
      </c>
      <c r="O19" s="50" t="n"/>
      <c r="P19" s="50" t="n"/>
      <c r="Q19" s="10" t="n"/>
      <c r="R19" s="10" t="n"/>
      <c r="S19" s="10" t="n"/>
      <c r="T19" s="10" t="n"/>
      <c r="U19" s="10" t="n"/>
      <c r="V19" s="10">
        <f>IF(U19&lt;&gt;"",U19+365,"")</f>
        <v/>
      </c>
      <c r="W19" s="10" t="n"/>
      <c r="X19" s="10" t="n"/>
      <c r="Y19" s="50" t="n"/>
    </row>
    <row r="20" ht="37.5" customHeight="1">
      <c r="A20" s="13" t="n"/>
      <c r="B20" s="49" t="n"/>
      <c r="C20" s="49" t="n"/>
      <c r="D20" s="49" t="n"/>
      <c r="E20" s="49" t="n"/>
      <c r="F20" s="49" t="n"/>
      <c r="G20" s="49" t="n"/>
      <c r="H20" s="49" t="n"/>
      <c r="I20" s="13" t="n"/>
      <c r="J20" s="13" t="n"/>
      <c r="K20" s="13" t="n"/>
      <c r="L20" s="13">
        <f>IF(AND(I20&lt;&gt;"",J20&lt;&gt;"",K20&lt;&gt;""),I20+J20+K20,"")</f>
        <v/>
      </c>
      <c r="M20" s="13">
        <f>IF(L20="","",IF(L20&gt;=8,"Sehr hoch",IF(L20&gt;=5,"Hoch","Normal")))</f>
        <v/>
      </c>
      <c r="N20" s="13">
        <f>IF(L20="","",IF(AND(I20=3,K20=3),"Kritisch",IF(L20&gt;=7,"Wesentlich","Standard")))</f>
        <v/>
      </c>
      <c r="O20" s="49" t="n"/>
      <c r="P20" s="49" t="n"/>
      <c r="Q20" s="13" t="n"/>
      <c r="R20" s="13" t="n"/>
      <c r="S20" s="13" t="n"/>
      <c r="T20" s="13" t="n"/>
      <c r="U20" s="13" t="n"/>
      <c r="V20" s="13">
        <f>IF(U20&lt;&gt;"",U20+365,"")</f>
        <v/>
      </c>
      <c r="W20" s="13" t="n"/>
      <c r="X20" s="13" t="n"/>
      <c r="Y20" s="49" t="n"/>
    </row>
    <row r="21" ht="37.5" customHeight="1">
      <c r="A21" s="10" t="n"/>
      <c r="B21" s="50" t="n"/>
      <c r="C21" s="50" t="n"/>
      <c r="D21" s="50" t="n"/>
      <c r="E21" s="50" t="n"/>
      <c r="F21" s="50" t="n"/>
      <c r="G21" s="50" t="n"/>
      <c r="H21" s="50" t="n"/>
      <c r="I21" s="10" t="n"/>
      <c r="J21" s="10" t="n"/>
      <c r="K21" s="10" t="n"/>
      <c r="L21" s="10">
        <f>IF(AND(I21&lt;&gt;"",J21&lt;&gt;"",K21&lt;&gt;""),I21+J21+K21,"")</f>
        <v/>
      </c>
      <c r="M21" s="10">
        <f>IF(L21="","",IF(L21&gt;=8,"Sehr hoch",IF(L21&gt;=5,"Hoch","Normal")))</f>
        <v/>
      </c>
      <c r="N21" s="10">
        <f>IF(L21="","",IF(AND(I21=3,K21=3),"Kritisch",IF(L21&gt;=7,"Wesentlich","Standard")))</f>
        <v/>
      </c>
      <c r="O21" s="50" t="n"/>
      <c r="P21" s="50" t="n"/>
      <c r="Q21" s="10" t="n"/>
      <c r="R21" s="10" t="n"/>
      <c r="S21" s="10" t="n"/>
      <c r="T21" s="10" t="n"/>
      <c r="U21" s="10" t="n"/>
      <c r="V21" s="10">
        <f>IF(U21&lt;&gt;"",U21+365,"")</f>
        <v/>
      </c>
      <c r="W21" s="10" t="n"/>
      <c r="X21" s="10" t="n"/>
      <c r="Y21" s="50" t="n"/>
    </row>
    <row r="22" ht="37.5" customHeight="1">
      <c r="A22" s="13" t="n"/>
      <c r="B22" s="49" t="n"/>
      <c r="C22" s="49" t="n"/>
      <c r="D22" s="49" t="n"/>
      <c r="E22" s="49" t="n"/>
      <c r="F22" s="49" t="n"/>
      <c r="G22" s="49" t="n"/>
      <c r="H22" s="49" t="n"/>
      <c r="I22" s="13" t="n"/>
      <c r="J22" s="13" t="n"/>
      <c r="K22" s="13" t="n"/>
      <c r="L22" s="13">
        <f>IF(AND(I22&lt;&gt;"",J22&lt;&gt;"",K22&lt;&gt;""),I22+J22+K22,"")</f>
        <v/>
      </c>
      <c r="M22" s="13">
        <f>IF(L22="","",IF(L22&gt;=8,"Sehr hoch",IF(L22&gt;=5,"Hoch","Normal")))</f>
        <v/>
      </c>
      <c r="N22" s="13">
        <f>IF(L22="","",IF(AND(I22=3,K22=3),"Kritisch",IF(L22&gt;=7,"Wesentlich","Standard")))</f>
        <v/>
      </c>
      <c r="O22" s="49" t="n"/>
      <c r="P22" s="49" t="n"/>
      <c r="Q22" s="13" t="n"/>
      <c r="R22" s="13" t="n"/>
      <c r="S22" s="13" t="n"/>
      <c r="T22" s="13" t="n"/>
      <c r="U22" s="13" t="n"/>
      <c r="V22" s="13">
        <f>IF(U22&lt;&gt;"",U22+365,"")</f>
        <v/>
      </c>
      <c r="W22" s="13" t="n"/>
      <c r="X22" s="13" t="n"/>
      <c r="Y22" s="49" t="n"/>
    </row>
    <row r="23" ht="37.5" customHeight="1">
      <c r="A23" s="10" t="n"/>
      <c r="B23" s="50" t="n"/>
      <c r="C23" s="50" t="n"/>
      <c r="D23" s="50" t="n"/>
      <c r="E23" s="50" t="n"/>
      <c r="F23" s="50" t="n"/>
      <c r="G23" s="50" t="n"/>
      <c r="H23" s="50" t="n"/>
      <c r="I23" s="10" t="n"/>
      <c r="J23" s="10" t="n"/>
      <c r="K23" s="10" t="n"/>
      <c r="L23" s="10">
        <f>IF(AND(I23&lt;&gt;"",J23&lt;&gt;"",K23&lt;&gt;""),I23+J23+K23,"")</f>
        <v/>
      </c>
      <c r="M23" s="10">
        <f>IF(L23="","",IF(L23&gt;=8,"Sehr hoch",IF(L23&gt;=5,"Hoch","Normal")))</f>
        <v/>
      </c>
      <c r="N23" s="10">
        <f>IF(L23="","",IF(AND(I23=3,K23=3),"Kritisch",IF(L23&gt;=7,"Wesentlich","Standard")))</f>
        <v/>
      </c>
      <c r="O23" s="50" t="n"/>
      <c r="P23" s="50" t="n"/>
      <c r="Q23" s="10" t="n"/>
      <c r="R23" s="10" t="n"/>
      <c r="S23" s="10" t="n"/>
      <c r="T23" s="10" t="n"/>
      <c r="U23" s="10" t="n"/>
      <c r="V23" s="10">
        <f>IF(U23&lt;&gt;"",U23+365,"")</f>
        <v/>
      </c>
      <c r="W23" s="10" t="n"/>
      <c r="X23" s="10" t="n"/>
      <c r="Y23" s="50" t="n"/>
    </row>
    <row r="24" ht="37.5" customHeight="1">
      <c r="A24" s="13" t="n"/>
      <c r="B24" s="49" t="n"/>
      <c r="C24" s="49" t="n"/>
      <c r="D24" s="49" t="n"/>
      <c r="E24" s="49" t="n"/>
      <c r="F24" s="49" t="n"/>
      <c r="G24" s="49" t="n"/>
      <c r="H24" s="49" t="n"/>
      <c r="I24" s="13" t="n"/>
      <c r="J24" s="13" t="n"/>
      <c r="K24" s="13" t="n"/>
      <c r="L24" s="13">
        <f>IF(AND(I24&lt;&gt;"",J24&lt;&gt;"",K24&lt;&gt;""),I24+J24+K24,"")</f>
        <v/>
      </c>
      <c r="M24" s="13">
        <f>IF(L24="","",IF(L24&gt;=8,"Sehr hoch",IF(L24&gt;=5,"Hoch","Normal")))</f>
        <v/>
      </c>
      <c r="N24" s="13">
        <f>IF(L24="","",IF(AND(I24=3,K24=3),"Kritisch",IF(L24&gt;=7,"Wesentlich","Standard")))</f>
        <v/>
      </c>
      <c r="O24" s="49" t="n"/>
      <c r="P24" s="49" t="n"/>
      <c r="Q24" s="13" t="n"/>
      <c r="R24" s="13" t="n"/>
      <c r="S24" s="13" t="n"/>
      <c r="T24" s="13" t="n"/>
      <c r="U24" s="13" t="n"/>
      <c r="V24" s="13">
        <f>IF(U24&lt;&gt;"",U24+365,"")</f>
        <v/>
      </c>
      <c r="W24" s="13" t="n"/>
      <c r="X24" s="13" t="n"/>
      <c r="Y24" s="49" t="n"/>
    </row>
    <row r="25" ht="37.5" customHeight="1">
      <c r="A25" s="10" t="n"/>
      <c r="B25" s="50" t="n"/>
      <c r="C25" s="50" t="n"/>
      <c r="D25" s="50" t="n"/>
      <c r="E25" s="50" t="n"/>
      <c r="F25" s="50" t="n"/>
      <c r="G25" s="50" t="n"/>
      <c r="H25" s="50" t="n"/>
      <c r="I25" s="10" t="n"/>
      <c r="J25" s="10" t="n"/>
      <c r="K25" s="10" t="n"/>
      <c r="L25" s="10">
        <f>IF(AND(I25&lt;&gt;"",J25&lt;&gt;"",K25&lt;&gt;""),I25+J25+K25,"")</f>
        <v/>
      </c>
      <c r="M25" s="10">
        <f>IF(L25="","",IF(L25&gt;=8,"Sehr hoch",IF(L25&gt;=5,"Hoch","Normal")))</f>
        <v/>
      </c>
      <c r="N25" s="10">
        <f>IF(L25="","",IF(AND(I25=3,K25=3),"Kritisch",IF(L25&gt;=7,"Wesentlich","Standard")))</f>
        <v/>
      </c>
      <c r="O25" s="50" t="n"/>
      <c r="P25" s="50" t="n"/>
      <c r="Q25" s="10" t="n"/>
      <c r="R25" s="10" t="n"/>
      <c r="S25" s="10" t="n"/>
      <c r="T25" s="10" t="n"/>
      <c r="U25" s="10" t="n"/>
      <c r="V25" s="10">
        <f>IF(U25&lt;&gt;"",U25+365,"")</f>
        <v/>
      </c>
      <c r="W25" s="10" t="n"/>
      <c r="X25" s="10" t="n"/>
      <c r="Y25" s="50" t="n"/>
    </row>
    <row r="26" ht="37.5" customHeight="1">
      <c r="A26" s="13" t="n"/>
      <c r="B26" s="49" t="n"/>
      <c r="C26" s="49" t="n"/>
      <c r="D26" s="49" t="n"/>
      <c r="E26" s="49" t="n"/>
      <c r="F26" s="49" t="n"/>
      <c r="G26" s="49" t="n"/>
      <c r="H26" s="49" t="n"/>
      <c r="I26" s="13" t="n"/>
      <c r="J26" s="13" t="n"/>
      <c r="K26" s="13" t="n"/>
      <c r="L26" s="13">
        <f>IF(AND(I26&lt;&gt;"",J26&lt;&gt;"",K26&lt;&gt;""),I26+J26+K26,"")</f>
        <v/>
      </c>
      <c r="M26" s="13">
        <f>IF(L26="","",IF(L26&gt;=8,"Sehr hoch",IF(L26&gt;=5,"Hoch","Normal")))</f>
        <v/>
      </c>
      <c r="N26" s="13">
        <f>IF(L26="","",IF(AND(I26=3,K26=3),"Kritisch",IF(L26&gt;=7,"Wesentlich","Standard")))</f>
        <v/>
      </c>
      <c r="O26" s="49" t="n"/>
      <c r="P26" s="49" t="n"/>
      <c r="Q26" s="13" t="n"/>
      <c r="R26" s="13" t="n"/>
      <c r="S26" s="13" t="n"/>
      <c r="T26" s="13" t="n"/>
      <c r="U26" s="13" t="n"/>
      <c r="V26" s="13">
        <f>IF(U26&lt;&gt;"",U26+365,"")</f>
        <v/>
      </c>
      <c r="W26" s="13" t="n"/>
      <c r="X26" s="13" t="n"/>
      <c r="Y26" s="49" t="n"/>
    </row>
    <row r="27" ht="37.5" customHeight="1">
      <c r="A27" s="10" t="n"/>
      <c r="B27" s="50" t="n"/>
      <c r="C27" s="50" t="n"/>
      <c r="D27" s="50" t="n"/>
      <c r="E27" s="50" t="n"/>
      <c r="F27" s="50" t="n"/>
      <c r="G27" s="50" t="n"/>
      <c r="H27" s="50" t="n"/>
      <c r="I27" s="10" t="n"/>
      <c r="J27" s="10" t="n"/>
      <c r="K27" s="10" t="n"/>
      <c r="L27" s="10">
        <f>IF(AND(I27&lt;&gt;"",J27&lt;&gt;"",K27&lt;&gt;""),I27+J27+K27,"")</f>
        <v/>
      </c>
      <c r="M27" s="10">
        <f>IF(L27="","",IF(L27&gt;=8,"Sehr hoch",IF(L27&gt;=5,"Hoch","Normal")))</f>
        <v/>
      </c>
      <c r="N27" s="10">
        <f>IF(L27="","",IF(AND(I27=3,K27=3),"Kritisch",IF(L27&gt;=7,"Wesentlich","Standard")))</f>
        <v/>
      </c>
      <c r="O27" s="50" t="n"/>
      <c r="P27" s="50" t="n"/>
      <c r="Q27" s="10" t="n"/>
      <c r="R27" s="10" t="n"/>
      <c r="S27" s="10" t="n"/>
      <c r="T27" s="10" t="n"/>
      <c r="U27" s="10" t="n"/>
      <c r="V27" s="10">
        <f>IF(U27&lt;&gt;"",U27+365,"")</f>
        <v/>
      </c>
      <c r="W27" s="10" t="n"/>
      <c r="X27" s="10" t="n"/>
      <c r="Y27" s="50" t="n"/>
    </row>
    <row r="28" ht="37.5" customHeight="1">
      <c r="A28" s="13" t="n"/>
      <c r="B28" s="49" t="n"/>
      <c r="C28" s="49" t="n"/>
      <c r="D28" s="49" t="n"/>
      <c r="E28" s="49" t="n"/>
      <c r="F28" s="49" t="n"/>
      <c r="G28" s="49" t="n"/>
      <c r="H28" s="49" t="n"/>
      <c r="I28" s="13" t="n"/>
      <c r="J28" s="13" t="n"/>
      <c r="K28" s="13" t="n"/>
      <c r="L28" s="13">
        <f>IF(AND(I28&lt;&gt;"",J28&lt;&gt;"",K28&lt;&gt;""),I28+J28+K28,"")</f>
        <v/>
      </c>
      <c r="M28" s="13">
        <f>IF(L28="","",IF(L28&gt;=8,"Sehr hoch",IF(L28&gt;=5,"Hoch","Normal")))</f>
        <v/>
      </c>
      <c r="N28" s="13">
        <f>IF(L28="","",IF(AND(I28=3,K28=3),"Kritisch",IF(L28&gt;=7,"Wesentlich","Standard")))</f>
        <v/>
      </c>
      <c r="O28" s="49" t="n"/>
      <c r="P28" s="49" t="n"/>
      <c r="Q28" s="13" t="n"/>
      <c r="R28" s="13" t="n"/>
      <c r="S28" s="13" t="n"/>
      <c r="T28" s="13" t="n"/>
      <c r="U28" s="13" t="n"/>
      <c r="V28" s="13">
        <f>IF(U28&lt;&gt;"",U28+365,"")</f>
        <v/>
      </c>
      <c r="W28" s="13" t="n"/>
      <c r="X28" s="13" t="n"/>
      <c r="Y28" s="49" t="n"/>
    </row>
    <row r="29" ht="37.5" customHeight="1">
      <c r="A29" s="10" t="n"/>
      <c r="B29" s="50" t="n"/>
      <c r="C29" s="50" t="n"/>
      <c r="D29" s="50" t="n"/>
      <c r="E29" s="50" t="n"/>
      <c r="F29" s="50" t="n"/>
      <c r="G29" s="50" t="n"/>
      <c r="H29" s="50" t="n"/>
      <c r="I29" s="10" t="n"/>
      <c r="J29" s="10" t="n"/>
      <c r="K29" s="10" t="n"/>
      <c r="L29" s="10">
        <f>IF(AND(I29&lt;&gt;"",J29&lt;&gt;"",K29&lt;&gt;""),I29+J29+K29,"")</f>
        <v/>
      </c>
      <c r="M29" s="10">
        <f>IF(L29="","",IF(L29&gt;=8,"Sehr hoch",IF(L29&gt;=5,"Hoch","Normal")))</f>
        <v/>
      </c>
      <c r="N29" s="10">
        <f>IF(L29="","",IF(AND(I29=3,K29=3),"Kritisch",IF(L29&gt;=7,"Wesentlich","Standard")))</f>
        <v/>
      </c>
      <c r="O29" s="50" t="n"/>
      <c r="P29" s="50" t="n"/>
      <c r="Q29" s="10" t="n"/>
      <c r="R29" s="10" t="n"/>
      <c r="S29" s="10" t="n"/>
      <c r="T29" s="10" t="n"/>
      <c r="U29" s="10" t="n"/>
      <c r="V29" s="10">
        <f>IF(U29&lt;&gt;"",U29+365,"")</f>
        <v/>
      </c>
      <c r="W29" s="10" t="n"/>
      <c r="X29" s="10" t="n"/>
      <c r="Y29" s="50" t="n"/>
    </row>
    <row r="30" ht="37.5" customHeight="1">
      <c r="A30" s="13" t="n"/>
      <c r="B30" s="49" t="n"/>
      <c r="C30" s="49" t="n"/>
      <c r="D30" s="49" t="n"/>
      <c r="E30" s="49" t="n"/>
      <c r="F30" s="49" t="n"/>
      <c r="G30" s="49" t="n"/>
      <c r="H30" s="49" t="n"/>
      <c r="I30" s="13" t="n"/>
      <c r="J30" s="13" t="n"/>
      <c r="K30" s="13" t="n"/>
      <c r="L30" s="13">
        <f>IF(AND(I30&lt;&gt;"",J30&lt;&gt;"",K30&lt;&gt;""),I30+J30+K30,"")</f>
        <v/>
      </c>
      <c r="M30" s="13">
        <f>IF(L30="","",IF(L30&gt;=8,"Sehr hoch",IF(L30&gt;=5,"Hoch","Normal")))</f>
        <v/>
      </c>
      <c r="N30" s="13">
        <f>IF(L30="","",IF(AND(I30=3,K30=3),"Kritisch",IF(L30&gt;=7,"Wesentlich","Standard")))</f>
        <v/>
      </c>
      <c r="O30" s="49" t="n"/>
      <c r="P30" s="49" t="n"/>
      <c r="Q30" s="13" t="n"/>
      <c r="R30" s="13" t="n"/>
      <c r="S30" s="13" t="n"/>
      <c r="T30" s="13" t="n"/>
      <c r="U30" s="13" t="n"/>
      <c r="V30" s="13">
        <f>IF(U30&lt;&gt;"",U30+365,"")</f>
        <v/>
      </c>
      <c r="W30" s="13" t="n"/>
      <c r="X30" s="13" t="n"/>
      <c r="Y30" s="49" t="n"/>
    </row>
    <row r="31" ht="37.5" customHeight="1">
      <c r="A31" s="10" t="n"/>
      <c r="B31" s="50" t="n"/>
      <c r="C31" s="50" t="n"/>
      <c r="D31" s="50" t="n"/>
      <c r="E31" s="50" t="n"/>
      <c r="F31" s="50" t="n"/>
      <c r="G31" s="50" t="n"/>
      <c r="H31" s="50" t="n"/>
      <c r="I31" s="10" t="n"/>
      <c r="J31" s="10" t="n"/>
      <c r="K31" s="10" t="n"/>
      <c r="L31" s="10">
        <f>IF(AND(I31&lt;&gt;"",J31&lt;&gt;"",K31&lt;&gt;""),I31+J31+K31,"")</f>
        <v/>
      </c>
      <c r="M31" s="10">
        <f>IF(L31="","",IF(L31&gt;=8,"Sehr hoch",IF(L31&gt;=5,"Hoch","Normal")))</f>
        <v/>
      </c>
      <c r="N31" s="10">
        <f>IF(L31="","",IF(AND(I31=3,K31=3),"Kritisch",IF(L31&gt;=7,"Wesentlich","Standard")))</f>
        <v/>
      </c>
      <c r="O31" s="50" t="n"/>
      <c r="P31" s="50" t="n"/>
      <c r="Q31" s="10" t="n"/>
      <c r="R31" s="10" t="n"/>
      <c r="S31" s="10" t="n"/>
      <c r="T31" s="10" t="n"/>
      <c r="U31" s="10" t="n"/>
      <c r="V31" s="10">
        <f>IF(U31&lt;&gt;"",U31+365,"")</f>
        <v/>
      </c>
      <c r="W31" s="10" t="n"/>
      <c r="X31" s="10" t="n"/>
      <c r="Y31" s="50" t="n"/>
    </row>
    <row r="32" ht="37.5" customHeight="1">
      <c r="A32" s="13" t="n"/>
      <c r="B32" s="49" t="n"/>
      <c r="C32" s="49" t="n"/>
      <c r="D32" s="49" t="n"/>
      <c r="E32" s="49" t="n"/>
      <c r="F32" s="49" t="n"/>
      <c r="G32" s="49" t="n"/>
      <c r="H32" s="49" t="n"/>
      <c r="I32" s="13" t="n"/>
      <c r="J32" s="13" t="n"/>
      <c r="K32" s="13" t="n"/>
      <c r="L32" s="13">
        <f>IF(AND(I32&lt;&gt;"",J32&lt;&gt;"",K32&lt;&gt;""),I32+J32+K32,"")</f>
        <v/>
      </c>
      <c r="M32" s="13">
        <f>IF(L32="","",IF(L32&gt;=8,"Sehr hoch",IF(L32&gt;=5,"Hoch","Normal")))</f>
        <v/>
      </c>
      <c r="N32" s="13">
        <f>IF(L32="","",IF(AND(I32=3,K32=3),"Kritisch",IF(L32&gt;=7,"Wesentlich","Standard")))</f>
        <v/>
      </c>
      <c r="O32" s="49" t="n"/>
      <c r="P32" s="49" t="n"/>
      <c r="Q32" s="13" t="n"/>
      <c r="R32" s="13" t="n"/>
      <c r="S32" s="13" t="n"/>
      <c r="T32" s="13" t="n"/>
      <c r="U32" s="13" t="n"/>
      <c r="V32" s="13">
        <f>IF(U32&lt;&gt;"",U32+365,"")</f>
        <v/>
      </c>
      <c r="W32" s="13" t="n"/>
      <c r="X32" s="13" t="n"/>
      <c r="Y32" s="49" t="n"/>
    </row>
    <row r="33" ht="37.5" customHeight="1">
      <c r="A33" s="10" t="n"/>
      <c r="B33" s="50" t="n"/>
      <c r="C33" s="50" t="n"/>
      <c r="D33" s="50" t="n"/>
      <c r="E33" s="50" t="n"/>
      <c r="F33" s="50" t="n"/>
      <c r="G33" s="50" t="n"/>
      <c r="H33" s="50" t="n"/>
      <c r="I33" s="10" t="n"/>
      <c r="J33" s="10" t="n"/>
      <c r="K33" s="10" t="n"/>
      <c r="L33" s="10">
        <f>IF(AND(I33&lt;&gt;"",J33&lt;&gt;"",K33&lt;&gt;""),I33+J33+K33,"")</f>
        <v/>
      </c>
      <c r="M33" s="10">
        <f>IF(L33="","",IF(L33&gt;=8,"Sehr hoch",IF(L33&gt;=5,"Hoch","Normal")))</f>
        <v/>
      </c>
      <c r="N33" s="10">
        <f>IF(L33="","",IF(AND(I33=3,K33=3),"Kritisch",IF(L33&gt;=7,"Wesentlich","Standard")))</f>
        <v/>
      </c>
      <c r="O33" s="50" t="n"/>
      <c r="P33" s="50" t="n"/>
      <c r="Q33" s="10" t="n"/>
      <c r="R33" s="10" t="n"/>
      <c r="S33" s="10" t="n"/>
      <c r="T33" s="10" t="n"/>
      <c r="U33" s="10" t="n"/>
      <c r="V33" s="10">
        <f>IF(U33&lt;&gt;"",U33+365,"")</f>
        <v/>
      </c>
      <c r="W33" s="10" t="n"/>
      <c r="X33" s="10" t="n"/>
      <c r="Y33" s="50" t="n"/>
    </row>
    <row r="34" ht="37.5" customHeight="1">
      <c r="A34" s="13" t="n"/>
      <c r="B34" s="49" t="n"/>
      <c r="C34" s="49" t="n"/>
      <c r="D34" s="49" t="n"/>
      <c r="E34" s="49" t="n"/>
      <c r="F34" s="49" t="n"/>
      <c r="G34" s="49" t="n"/>
      <c r="H34" s="49" t="n"/>
      <c r="I34" s="13" t="n"/>
      <c r="J34" s="13" t="n"/>
      <c r="K34" s="13" t="n"/>
      <c r="L34" s="13">
        <f>IF(AND(I34&lt;&gt;"",J34&lt;&gt;"",K34&lt;&gt;""),I34+J34+K34,"")</f>
        <v/>
      </c>
      <c r="M34" s="13">
        <f>IF(L34="","",IF(L34&gt;=8,"Sehr hoch",IF(L34&gt;=5,"Hoch","Normal")))</f>
        <v/>
      </c>
      <c r="N34" s="13">
        <f>IF(L34="","",IF(AND(I34=3,K34=3),"Kritisch",IF(L34&gt;=7,"Wesentlich","Standard")))</f>
        <v/>
      </c>
      <c r="O34" s="49" t="n"/>
      <c r="P34" s="49" t="n"/>
      <c r="Q34" s="13" t="n"/>
      <c r="R34" s="13" t="n"/>
      <c r="S34" s="13" t="n"/>
      <c r="T34" s="13" t="n"/>
      <c r="U34" s="13" t="n"/>
      <c r="V34" s="13">
        <f>IF(U34&lt;&gt;"",U34+365,"")</f>
        <v/>
      </c>
      <c r="W34" s="13" t="n"/>
      <c r="X34" s="13" t="n"/>
      <c r="Y34" s="49" t="n"/>
    </row>
    <row r="35" ht="37.5" customHeight="1">
      <c r="A35" s="10" t="n"/>
      <c r="B35" s="50" t="n"/>
      <c r="C35" s="50" t="n"/>
      <c r="D35" s="50" t="n"/>
      <c r="E35" s="50" t="n"/>
      <c r="F35" s="50" t="n"/>
      <c r="G35" s="50" t="n"/>
      <c r="H35" s="50" t="n"/>
      <c r="I35" s="10" t="n"/>
      <c r="J35" s="10" t="n"/>
      <c r="K35" s="10" t="n"/>
      <c r="L35" s="10">
        <f>IF(AND(I35&lt;&gt;"",J35&lt;&gt;"",K35&lt;&gt;""),I35+J35+K35,"")</f>
        <v/>
      </c>
      <c r="M35" s="10">
        <f>IF(L35="","",IF(L35&gt;=8,"Sehr hoch",IF(L35&gt;=5,"Hoch","Normal")))</f>
        <v/>
      </c>
      <c r="N35" s="10">
        <f>IF(L35="","",IF(AND(I35=3,K35=3),"Kritisch",IF(L35&gt;=7,"Wesentlich","Standard")))</f>
        <v/>
      </c>
      <c r="O35" s="50" t="n"/>
      <c r="P35" s="50" t="n"/>
      <c r="Q35" s="10" t="n"/>
      <c r="R35" s="10" t="n"/>
      <c r="S35" s="10" t="n"/>
      <c r="T35" s="10" t="n"/>
      <c r="U35" s="10" t="n"/>
      <c r="V35" s="10">
        <f>IF(U35&lt;&gt;"",U35+365,"")</f>
        <v/>
      </c>
      <c r="W35" s="10" t="n"/>
      <c r="X35" s="10" t="n"/>
      <c r="Y35" s="50" t="n"/>
    </row>
    <row r="36" ht="37.5" customHeight="1">
      <c r="A36" s="13" t="n"/>
      <c r="B36" s="49" t="n"/>
      <c r="C36" s="49" t="n"/>
      <c r="D36" s="49" t="n"/>
      <c r="E36" s="49" t="n"/>
      <c r="F36" s="49" t="n"/>
      <c r="G36" s="49" t="n"/>
      <c r="H36" s="49" t="n"/>
      <c r="I36" s="13" t="n"/>
      <c r="J36" s="13" t="n"/>
      <c r="K36" s="13" t="n"/>
      <c r="L36" s="13">
        <f>IF(AND(I36&lt;&gt;"",J36&lt;&gt;"",K36&lt;&gt;""),I36+J36+K36,"")</f>
        <v/>
      </c>
      <c r="M36" s="13">
        <f>IF(L36="","",IF(L36&gt;=8,"Sehr hoch",IF(L36&gt;=5,"Hoch","Normal")))</f>
        <v/>
      </c>
      <c r="N36" s="13">
        <f>IF(L36="","",IF(AND(I36=3,K36=3),"Kritisch",IF(L36&gt;=7,"Wesentlich","Standard")))</f>
        <v/>
      </c>
      <c r="O36" s="49" t="n"/>
      <c r="P36" s="49" t="n"/>
      <c r="Q36" s="13" t="n"/>
      <c r="R36" s="13" t="n"/>
      <c r="S36" s="13" t="n"/>
      <c r="T36" s="13" t="n"/>
      <c r="U36" s="13" t="n"/>
      <c r="V36" s="13">
        <f>IF(U36&lt;&gt;"",U36+365,"")</f>
        <v/>
      </c>
      <c r="W36" s="13" t="n"/>
      <c r="X36" s="13" t="n"/>
      <c r="Y36" s="49" t="n"/>
    </row>
    <row r="37" ht="37.5" customHeight="1">
      <c r="A37" s="10" t="n"/>
      <c r="B37" s="50" t="n"/>
      <c r="C37" s="50" t="n"/>
      <c r="D37" s="50" t="n"/>
      <c r="E37" s="50" t="n"/>
      <c r="F37" s="50" t="n"/>
      <c r="G37" s="50" t="n"/>
      <c r="H37" s="50" t="n"/>
      <c r="I37" s="10" t="n"/>
      <c r="J37" s="10" t="n"/>
      <c r="K37" s="10" t="n"/>
      <c r="L37" s="10">
        <f>IF(AND(I37&lt;&gt;"",J37&lt;&gt;"",K37&lt;&gt;""),I37+J37+K37,"")</f>
        <v/>
      </c>
      <c r="M37" s="10">
        <f>IF(L37="","",IF(L37&gt;=8,"Sehr hoch",IF(L37&gt;=5,"Hoch","Normal")))</f>
        <v/>
      </c>
      <c r="N37" s="10">
        <f>IF(L37="","",IF(AND(I37=3,K37=3),"Kritisch",IF(L37&gt;=7,"Wesentlich","Standard")))</f>
        <v/>
      </c>
      <c r="O37" s="50" t="n"/>
      <c r="P37" s="50" t="n"/>
      <c r="Q37" s="10" t="n"/>
      <c r="R37" s="10" t="n"/>
      <c r="S37" s="10" t="n"/>
      <c r="T37" s="10" t="n"/>
      <c r="U37" s="10" t="n"/>
      <c r="V37" s="10">
        <f>IF(U37&lt;&gt;"",U37+365,"")</f>
        <v/>
      </c>
      <c r="W37" s="10" t="n"/>
      <c r="X37" s="10" t="n"/>
      <c r="Y37" s="50" t="n"/>
    </row>
    <row r="38" ht="37.5" customHeight="1">
      <c r="A38" s="13" t="n"/>
      <c r="B38" s="49" t="n"/>
      <c r="C38" s="49" t="n"/>
      <c r="D38" s="49" t="n"/>
      <c r="E38" s="49" t="n"/>
      <c r="F38" s="49" t="n"/>
      <c r="G38" s="49" t="n"/>
      <c r="H38" s="49" t="n"/>
      <c r="I38" s="13" t="n"/>
      <c r="J38" s="13" t="n"/>
      <c r="K38" s="13" t="n"/>
      <c r="L38" s="13">
        <f>IF(AND(I38&lt;&gt;"",J38&lt;&gt;"",K38&lt;&gt;""),I38+J38+K38,"")</f>
        <v/>
      </c>
      <c r="M38" s="13">
        <f>IF(L38="","",IF(L38&gt;=8,"Sehr hoch",IF(L38&gt;=5,"Hoch","Normal")))</f>
        <v/>
      </c>
      <c r="N38" s="13">
        <f>IF(L38="","",IF(AND(I38=3,K38=3),"Kritisch",IF(L38&gt;=7,"Wesentlich","Standard")))</f>
        <v/>
      </c>
      <c r="O38" s="49" t="n"/>
      <c r="P38" s="49" t="n"/>
      <c r="Q38" s="13" t="n"/>
      <c r="R38" s="13" t="n"/>
      <c r="S38" s="13" t="n"/>
      <c r="T38" s="13" t="n"/>
      <c r="U38" s="13" t="n"/>
      <c r="V38" s="13">
        <f>IF(U38&lt;&gt;"",U38+365,"")</f>
        <v/>
      </c>
      <c r="W38" s="13" t="n"/>
      <c r="X38" s="13" t="n"/>
      <c r="Y38" s="49" t="n"/>
    </row>
    <row r="39" ht="37.5" customHeight="1">
      <c r="A39" s="10" t="n"/>
      <c r="B39" s="50" t="n"/>
      <c r="C39" s="50" t="n"/>
      <c r="D39" s="50" t="n"/>
      <c r="E39" s="50" t="n"/>
      <c r="F39" s="50" t="n"/>
      <c r="G39" s="50" t="n"/>
      <c r="H39" s="50" t="n"/>
      <c r="I39" s="10" t="n"/>
      <c r="J39" s="10" t="n"/>
      <c r="K39" s="10" t="n"/>
      <c r="L39" s="10">
        <f>IF(AND(I39&lt;&gt;"",J39&lt;&gt;"",K39&lt;&gt;""),I39+J39+K39,"")</f>
        <v/>
      </c>
      <c r="M39" s="10">
        <f>IF(L39="","",IF(L39&gt;=8,"Sehr hoch",IF(L39&gt;=5,"Hoch","Normal")))</f>
        <v/>
      </c>
      <c r="N39" s="10">
        <f>IF(L39="","",IF(AND(I39=3,K39=3),"Kritisch",IF(L39&gt;=7,"Wesentlich","Standard")))</f>
        <v/>
      </c>
      <c r="O39" s="50" t="n"/>
      <c r="P39" s="50" t="n"/>
      <c r="Q39" s="10" t="n"/>
      <c r="R39" s="10" t="n"/>
      <c r="S39" s="10" t="n"/>
      <c r="T39" s="10" t="n"/>
      <c r="U39" s="10" t="n"/>
      <c r="V39" s="10">
        <f>IF(U39&lt;&gt;"",U39+365,"")</f>
        <v/>
      </c>
      <c r="W39" s="10" t="n"/>
      <c r="X39" s="10" t="n"/>
      <c r="Y39" s="50" t="n"/>
    </row>
    <row r="40" ht="37.5" customHeight="1">
      <c r="A40" s="13" t="n"/>
      <c r="B40" s="49" t="n"/>
      <c r="C40" s="49" t="n"/>
      <c r="D40" s="49" t="n"/>
      <c r="E40" s="49" t="n"/>
      <c r="F40" s="49" t="n"/>
      <c r="G40" s="49" t="n"/>
      <c r="H40" s="49" t="n"/>
      <c r="I40" s="13" t="n"/>
      <c r="J40" s="13" t="n"/>
      <c r="K40" s="13" t="n"/>
      <c r="L40" s="13">
        <f>IF(AND(I40&lt;&gt;"",J40&lt;&gt;"",K40&lt;&gt;""),I40+J40+K40,"")</f>
        <v/>
      </c>
      <c r="M40" s="13">
        <f>IF(L40="","",IF(L40&gt;=8,"Sehr hoch",IF(L40&gt;=5,"Hoch","Normal")))</f>
        <v/>
      </c>
      <c r="N40" s="13">
        <f>IF(L40="","",IF(AND(I40=3,K40=3),"Kritisch",IF(L40&gt;=7,"Wesentlich","Standard")))</f>
        <v/>
      </c>
      <c r="O40" s="49" t="n"/>
      <c r="P40" s="49" t="n"/>
      <c r="Q40" s="13" t="n"/>
      <c r="R40" s="13" t="n"/>
      <c r="S40" s="13" t="n"/>
      <c r="T40" s="13" t="n"/>
      <c r="U40" s="13" t="n"/>
      <c r="V40" s="13">
        <f>IF(U40&lt;&gt;"",U40+365,"")</f>
        <v/>
      </c>
      <c r="W40" s="13" t="n"/>
      <c r="X40" s="13" t="n"/>
      <c r="Y40" s="49" t="n"/>
    </row>
  </sheetData>
  <autoFilter ref="A4:Y4"/>
  <mergeCells count="8">
    <mergeCell ref="A3:H3"/>
    <mergeCell ref="A2:Y2"/>
    <mergeCell ref="O3:P3"/>
    <mergeCell ref="U3:V3"/>
    <mergeCell ref="W3:Y3"/>
    <mergeCell ref="A1:Y1"/>
    <mergeCell ref="Q3:T3"/>
    <mergeCell ref="I3:N3"/>
  </mergeCells>
  <conditionalFormatting sqref="I5:I40">
    <cfRule type="colorScale" priority="13">
      <colorScale>
        <cfvo type="num" val="1"/>
        <cfvo type="num" val="2"/>
        <cfvo type="num" val="3"/>
        <color rgb="FF86EFAC"/>
        <color rgb="FFFDE68A"/>
        <color rgb="FFFCA5A5"/>
      </colorScale>
    </cfRule>
  </conditionalFormatting>
  <conditionalFormatting sqref="J5:J40">
    <cfRule type="colorScale" priority="14">
      <colorScale>
        <cfvo type="num" val="1"/>
        <cfvo type="num" val="2"/>
        <cfvo type="num" val="3"/>
        <color rgb="FF86EFAC"/>
        <color rgb="FFFDE68A"/>
        <color rgb="FFFCA5A5"/>
      </colorScale>
    </cfRule>
  </conditionalFormatting>
  <conditionalFormatting sqref="K5:K40">
    <cfRule type="colorScale" priority="15">
      <colorScale>
        <cfvo type="num" val="1"/>
        <cfvo type="num" val="2"/>
        <cfvo type="num" val="3"/>
        <color rgb="FF86EFAC"/>
        <color rgb="FFFDE68A"/>
        <color rgb="FFFCA5A5"/>
      </colorScale>
    </cfRule>
  </conditionalFormatting>
  <conditionalFormatting sqref="L5:L40">
    <cfRule type="dataBar" priority="12">
      <dataBar>
        <cfvo type="num" val="0"/>
        <cfvo type="num" val="9"/>
        <color rgb="FF1D4ED8"/>
      </dataBar>
    </cfRule>
  </conditionalFormatting>
  <conditionalFormatting sqref="M5:M40">
    <cfRule type="cellIs" priority="2" operator="equal" dxfId="2">
      <formula>"Sehr hoch"</formula>
    </cfRule>
    <cfRule type="cellIs" priority="3" operator="equal" dxfId="5">
      <formula>"Hoch"</formula>
    </cfRule>
    <cfRule type="cellIs" priority="4" operator="equal" dxfId="4">
      <formula>"Normal"</formula>
    </cfRule>
  </conditionalFormatting>
  <conditionalFormatting sqref="N5:N40">
    <cfRule type="cellIs" priority="5" operator="equal" dxfId="2">
      <formula>"Kritisch"</formula>
    </cfRule>
    <cfRule type="cellIs" priority="6" operator="equal" dxfId="5">
      <formula>"Wesentlich"</formula>
    </cfRule>
    <cfRule type="cellIs" priority="7" operator="equal" dxfId="4">
      <formula>"Standard"</formula>
    </cfRule>
  </conditionalFormatting>
  <conditionalFormatting sqref="Q5:Q40">
    <cfRule type="cellIs" priority="10" operator="equal" dxfId="3">
      <formula>"Ja"</formula>
    </cfRule>
  </conditionalFormatting>
  <conditionalFormatting sqref="R5:R40">
    <cfRule type="cellIs" priority="11" operator="equal" dxfId="2">
      <formula>"Nein"</formula>
    </cfRule>
  </conditionalFormatting>
  <conditionalFormatting sqref="W5:W40">
    <cfRule type="cellIs" priority="8" operator="equal" dxfId="1">
      <formula>"Außer Betrieb"</formula>
    </cfRule>
    <cfRule type="cellIs" priority="9" operator="equal" dxfId="0">
      <formula>"Ersatz geplant"</formula>
    </cfRule>
  </conditionalFormatting>
  <dataValidations count="10">
    <dataValidation sqref="C5:C40" showDropDown="0" showInputMessage="0" showErrorMessage="0" allowBlank="0" type="list">
      <formula1>"Anwendung (Software),Infrastruktur (Hardware),Infrastruktur (IAM),Infrastruktur (Netzwerk),Cloud-Dienst (SaaS),Cloud-Dienst (IaaS),Datenbestand,Dienst / Prozess,Personal / Funktion,Gebäude / Facility"</formula1>
      <formula2>0</formula2>
    </dataValidation>
    <dataValidation sqref="D5:D40" showDropDown="0" showInputMessage="0" showErrorMessage="0" allowBlank="0" type="list">
      <formula1>"Governance &amp; Sicherheitsmanagement,Risikoanalyse,Incident Management,Business Continuity,Supply Chain Security,Asset Management,Access Control,Monitoring &amp; Detection,Vulnerability Management,Awareness &amp; Training"</formula1>
      <formula2>0</formula2>
    </dataValidation>
    <dataValidation sqref="I5:I40" showDropDown="0" showInputMessage="1" showErrorMessage="0" allowBlank="0" promptTitle="Vertraulichkeit (C)" prompt="1 = Öffentlich / kein Schaden_x000a_2 = Intern / begrenzter Schaden_x000a_3 = Vertraulich / erheblicher Schaden" type="list">
      <formula1>"1,2,3"</formula1>
      <formula2>0</formula2>
    </dataValidation>
    <dataValidation sqref="J5:J40" showDropDown="0" showInputMessage="1" showErrorMessage="0" allowBlank="0" promptTitle="Integrität (I)" prompt="1 = Verfälschung unkritisch_x000a_2 = Verfälschung mit Konsequenzen_x000a_3 = Verfälschung mit gravierenden Folgen" type="list">
      <formula1>"1,2,3"</formula1>
      <formula2>0</formula2>
    </dataValidation>
    <dataValidation sqref="K5:K40" showDropDown="0" showInputMessage="1" showErrorMessage="0" allowBlank="0" promptTitle="Verfügbarkeit (A)" prompt="1 = Ausfall tolerierbar (&gt;72h)_x000a_2 = Ausfall eingeschränkt tolerierbar (4–72h)_x000a_3 = Ausfall nicht tolerierbar (&lt;4h)" type="list">
      <formula1>"1,2,3"</formula1>
      <formula2>0</formula2>
    </dataValidation>
    <dataValidation sqref="Q5:Q40" showDropDown="0" showInputMessage="0" showErrorMessage="0" allowBlank="0" type="list">
      <formula1>"Ja,Nein,Teilweise,Entfällt"</formula1>
      <formula2>0</formula2>
    </dataValidation>
    <dataValidation sqref="R5:R40" showDropDown="0" showInputMessage="0" showErrorMessage="0" allowBlank="0" type="list">
      <formula1>"Ja,Nein,Teilweise,Ausgelagert"</formula1>
      <formula2>0</formula2>
    </dataValidation>
    <dataValidation sqref="S5:S40" showDropDown="0" showInputMessage="0" showErrorMessage="0" allowBlank="0" type="list">
      <formula1>"Kritisch – sofort,Monatlich,Quartalsweise,Halbjährlich,Jährlich,Herstellergesteuert,Microsoft-gesteuert,Entfällt"</formula1>
      <formula2>0</formula2>
    </dataValidation>
    <dataValidation sqref="W5:W40" showDropDown="0" showInputMessage="0" showErrorMessage="0" allowBlank="0" type="list">
      <formula1>"Aktiv,In Planung,Außer Betrieb,Ersatz geplant"</formula1>
      <formula2>0</formula2>
    </dataValidation>
    <dataValidation sqref="P5:P40" showDropDown="0" showInputMessage="0" showErrorMessage="0" allowBlank="0" type="list">
      <formula1>"Öffentlich,Intern,Vertraulich,Streng Vertraulich,Personaldaten,Finanzdaten,Betriebsdaten,Zugangsdaten,Gesundheitsdaten"</formula1>
      <formula2>0</formula2>
    </dataValidation>
  </dataValidations>
  <pageMargins left="0.75" right="0.75" top="1" bottom="1" header="0.511811023622047" footer="0.511811023622047"/>
  <pageSetup orientation="landscape" horizontalDpi="300" verticalDpi="300"/>
  <headerFooter>
    <oddHeader>&amp;C© Oliver Khosla · khosla-compliance · Alle Rechte vorbehalten</oddHeader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31"/>
  <sheetViews>
    <sheetView showGridLines="0" topLeftCell="A4" zoomScaleNormal="100" workbookViewId="0">
      <selection activeCell="A1" sqref="A1:J1"/>
    </sheetView>
  </sheetViews>
  <sheetFormatPr baseColWidth="10" defaultColWidth="8.6640625" defaultRowHeight="15"/>
  <cols>
    <col width="22" customWidth="1" min="1" max="1"/>
    <col width="14" customWidth="1" min="2" max="3"/>
    <col width="10" customWidth="1" min="4" max="5"/>
    <col width="8" customWidth="1" min="6" max="10"/>
  </cols>
  <sheetData>
    <row r="1" ht="36" customHeight="1">
      <c r="A1" s="34" t="inlineStr">
        <is>
          <t>Schutzbedarfsübersicht  ·  Verteilungsanalyse Asset-Portfolio</t>
        </is>
      </c>
      <c r="B1" s="60" t="n"/>
      <c r="C1" s="60" t="n"/>
      <c r="D1" s="60" t="n"/>
      <c r="E1" s="60" t="n"/>
      <c r="F1" s="60" t="n"/>
      <c r="G1" s="60" t="n"/>
      <c r="H1" s="60" t="n"/>
      <c r="I1" s="60" t="n"/>
      <c r="J1" s="60" t="n"/>
    </row>
    <row r="2" ht="18" customHeight="1">
      <c r="A2" s="52" t="inlineStr">
        <is>
          <t>Formeln referenzieren das Asset Register live  ·  Werte aktualisieren sich automatisch bei Änderungen</t>
        </is>
      </c>
      <c r="B2" s="60" t="n"/>
      <c r="C2" s="60" t="n"/>
      <c r="D2" s="60" t="n"/>
      <c r="E2" s="60" t="n"/>
      <c r="F2" s="60" t="n"/>
      <c r="G2" s="60" t="n"/>
      <c r="H2" s="60" t="n"/>
      <c r="I2" s="60" t="n"/>
      <c r="J2" s="60" t="n"/>
    </row>
    <row r="3" ht="7.5" customHeight="1"/>
    <row r="4" ht="25.5" customHeight="1">
      <c r="A4" s="46" t="inlineStr">
        <is>
          <t>ASSET-BESTAND NACH TYP</t>
        </is>
      </c>
      <c r="B4" s="60" t="n"/>
      <c r="C4" s="60" t="n"/>
      <c r="D4" s="60" t="n"/>
      <c r="E4" s="60" t="n"/>
    </row>
    <row r="5" ht="19.5" customHeight="1">
      <c r="A5" s="50" t="inlineStr">
        <is>
          <t>Anwendung (Software)</t>
        </is>
      </c>
      <c r="B5" s="60" t="n"/>
      <c r="C5" s="61" t="n"/>
      <c r="D5" s="14">
        <f>COUNTIF('Asset Register'!C:C,A5)</f>
        <v/>
      </c>
      <c r="E5" s="15">
        <f>IFERROR(D5/COUNTA('Asset Register'!A5:A40),0)</f>
        <v/>
      </c>
    </row>
    <row r="6" ht="19.5" customHeight="1">
      <c r="A6" s="49" t="inlineStr">
        <is>
          <t>Infrastruktur (Hardware)</t>
        </is>
      </c>
      <c r="B6" s="60" t="n"/>
      <c r="C6" s="61" t="n"/>
      <c r="D6" s="16">
        <f>COUNTIF('Asset Register'!C:C,A6)</f>
        <v/>
      </c>
      <c r="E6" s="17">
        <f>IFERROR(D6/COUNTA('Asset Register'!A5:A40),0)</f>
        <v/>
      </c>
    </row>
    <row r="7" ht="19.5" customHeight="1">
      <c r="A7" s="50" t="inlineStr">
        <is>
          <t>Infrastruktur (IAM)</t>
        </is>
      </c>
      <c r="B7" s="60" t="n"/>
      <c r="C7" s="61" t="n"/>
      <c r="D7" s="14">
        <f>COUNTIF('Asset Register'!C:C,A7)</f>
        <v/>
      </c>
      <c r="E7" s="15">
        <f>IFERROR(D7/COUNTA('Asset Register'!A5:A40),0)</f>
        <v/>
      </c>
    </row>
    <row r="8" ht="19.5" customHeight="1">
      <c r="A8" s="49" t="inlineStr">
        <is>
          <t>Infrastruktur (Netzwerk)</t>
        </is>
      </c>
      <c r="B8" s="60" t="n"/>
      <c r="C8" s="61" t="n"/>
      <c r="D8" s="16">
        <f>COUNTIF('Asset Register'!C:C,A8)</f>
        <v/>
      </c>
      <c r="E8" s="17">
        <f>IFERROR(D8/COUNTA('Asset Register'!A5:A40),0)</f>
        <v/>
      </c>
    </row>
    <row r="9" ht="19.5" customHeight="1">
      <c r="A9" s="50" t="inlineStr">
        <is>
          <t>Cloud-Dienst (SaaS)</t>
        </is>
      </c>
      <c r="B9" s="60" t="n"/>
      <c r="C9" s="61" t="n"/>
      <c r="D9" s="14">
        <f>COUNTIF('Asset Register'!C:C,A9)</f>
        <v/>
      </c>
      <c r="E9" s="15">
        <f>IFERROR(D9/COUNTA('Asset Register'!A5:A40),0)</f>
        <v/>
      </c>
    </row>
    <row r="10" ht="19.5" customHeight="1">
      <c r="A10" s="49" t="inlineStr">
        <is>
          <t>Cloud-Dienst (IaaS)</t>
        </is>
      </c>
      <c r="B10" s="60" t="n"/>
      <c r="C10" s="61" t="n"/>
      <c r="D10" s="16">
        <f>COUNTIF('Asset Register'!C:C,A10)</f>
        <v/>
      </c>
      <c r="E10" s="17">
        <f>IFERROR(D10/COUNTA('Asset Register'!A5:A40),0)</f>
        <v/>
      </c>
    </row>
    <row r="11" ht="19.5" customHeight="1">
      <c r="A11" s="50" t="inlineStr">
        <is>
          <t>Datenbestand</t>
        </is>
      </c>
      <c r="B11" s="60" t="n"/>
      <c r="C11" s="61" t="n"/>
      <c r="D11" s="14">
        <f>COUNTIF('Asset Register'!C:C,A11)</f>
        <v/>
      </c>
      <c r="E11" s="15">
        <f>IFERROR(D11/COUNTA('Asset Register'!A5:A40),0)</f>
        <v/>
      </c>
    </row>
    <row r="12" ht="19.5" customHeight="1">
      <c r="A12" s="49" t="inlineStr">
        <is>
          <t>Dienst / Prozess</t>
        </is>
      </c>
      <c r="B12" s="60" t="n"/>
      <c r="C12" s="61" t="n"/>
      <c r="D12" s="16">
        <f>COUNTIF('Asset Register'!C:C,A12)</f>
        <v/>
      </c>
      <c r="E12" s="17">
        <f>IFERROR(D12/COUNTA('Asset Register'!A5:A40),0)</f>
        <v/>
      </c>
    </row>
    <row r="13" ht="19.5" customHeight="1">
      <c r="A13" s="50" t="inlineStr">
        <is>
          <t>Personal / Funktion</t>
        </is>
      </c>
      <c r="B13" s="60" t="n"/>
      <c r="C13" s="61" t="n"/>
      <c r="D13" s="14">
        <f>COUNTIF('Asset Register'!C:C,A13)</f>
        <v/>
      </c>
      <c r="E13" s="15">
        <f>IFERROR(D13/COUNTA('Asset Register'!A5:A40),0)</f>
        <v/>
      </c>
    </row>
    <row r="14" ht="19.5" customHeight="1">
      <c r="A14" s="49" t="inlineStr">
        <is>
          <t>Gebäude / Facility</t>
        </is>
      </c>
      <c r="B14" s="60" t="n"/>
      <c r="C14" s="61" t="n"/>
      <c r="D14" s="16">
        <f>COUNTIF('Asset Register'!C:C,A14)</f>
        <v/>
      </c>
      <c r="E14" s="17">
        <f>IFERROR(D14/COUNTA('Asset Register'!A5:A40),0)</f>
        <v/>
      </c>
    </row>
    <row r="15" ht="19.5" customHeight="1">
      <c r="A15" s="51" t="inlineStr">
        <is>
          <t>Gesamt Assets</t>
        </is>
      </c>
      <c r="B15" s="60" t="n"/>
      <c r="C15" s="60" t="n"/>
      <c r="D15" s="18">
        <f>COUNTA('Asset Register'!A5:A40)</f>
        <v/>
      </c>
    </row>
    <row r="17" ht="25.5" customHeight="1">
      <c r="A17" s="46" t="inlineStr">
        <is>
          <t>SCHUTZBEDARFSKLASSEN</t>
        </is>
      </c>
      <c r="B17" s="60" t="n"/>
      <c r="C17" s="60" t="n"/>
      <c r="D17" s="60" t="n"/>
      <c r="E17" s="60" t="n"/>
    </row>
    <row r="18" ht="21.75" customHeight="1">
      <c r="A18" s="48" t="inlineStr">
        <is>
          <t>Sehr hoch</t>
        </is>
      </c>
      <c r="B18" s="60" t="n"/>
      <c r="C18" s="60" t="n"/>
      <c r="D18" s="19">
        <f>COUNTIF('Asset Register'!M:M,A18)</f>
        <v/>
      </c>
    </row>
    <row r="19" ht="21.75" customHeight="1">
      <c r="A19" s="44" t="inlineStr">
        <is>
          <t>Hoch</t>
        </is>
      </c>
      <c r="B19" s="60" t="n"/>
      <c r="C19" s="60" t="n"/>
      <c r="D19" s="20">
        <f>COUNTIF('Asset Register'!M:M,A19)</f>
        <v/>
      </c>
    </row>
    <row r="20" ht="21.75" customHeight="1">
      <c r="A20" s="42" t="inlineStr">
        <is>
          <t>Normal</t>
        </is>
      </c>
      <c r="B20" s="60" t="n"/>
      <c r="C20" s="60" t="n"/>
      <c r="D20" s="21">
        <f>COUNTIF('Asset Register'!M:M,A20)</f>
        <v/>
      </c>
    </row>
    <row r="22" ht="25.5" customHeight="1">
      <c r="A22" s="46" t="inlineStr">
        <is>
          <t>NIS2-KRITIKALITÄT</t>
        </is>
      </c>
      <c r="B22" s="60" t="n"/>
      <c r="C22" s="60" t="n"/>
      <c r="D22" s="60" t="n"/>
      <c r="E22" s="60" t="n"/>
    </row>
    <row r="23" ht="21.75" customHeight="1">
      <c r="A23" s="48" t="inlineStr">
        <is>
          <t>Kritisch</t>
        </is>
      </c>
      <c r="B23" s="60" t="n"/>
      <c r="C23" s="60" t="n"/>
      <c r="D23" s="19">
        <f>COUNTIF('Asset Register'!N:N,A23)</f>
        <v/>
      </c>
    </row>
    <row r="24" ht="21.75" customHeight="1">
      <c r="A24" s="44" t="inlineStr">
        <is>
          <t>Wesentlich</t>
        </is>
      </c>
      <c r="B24" s="60" t="n"/>
      <c r="C24" s="60" t="n"/>
      <c r="D24" s="20">
        <f>COUNTIF('Asset Register'!N:N,A24)</f>
        <v/>
      </c>
    </row>
    <row r="25" ht="21.75" customHeight="1">
      <c r="A25" s="45" t="inlineStr">
        <is>
          <t>Standard</t>
        </is>
      </c>
      <c r="B25" s="60" t="n"/>
      <c r="C25" s="60" t="n"/>
      <c r="D25" s="22">
        <f>COUNTIF('Asset Register'!N:N,A25)</f>
        <v/>
      </c>
    </row>
    <row r="27" ht="25.5" customHeight="1">
      <c r="A27" s="46" t="inlineStr">
        <is>
          <t>DSGVO &amp; BACKUP-STATUS</t>
        </is>
      </c>
      <c r="B27" s="60" t="n"/>
      <c r="C27" s="60" t="n"/>
      <c r="D27" s="60" t="n"/>
      <c r="E27" s="60" t="n"/>
    </row>
    <row r="28" ht="21.75" customHeight="1">
      <c r="A28" s="47" t="inlineStr">
        <is>
          <t>DSGVO-relevant (Ja)</t>
        </is>
      </c>
      <c r="B28" s="60" t="n"/>
      <c r="C28" s="60" t="n"/>
      <c r="D28" s="23">
        <f>COUNTIF('Asset Register'!Q:Q,"Ja")</f>
        <v/>
      </c>
    </row>
    <row r="29" ht="21.75" customHeight="1">
      <c r="A29" s="48" t="inlineStr">
        <is>
          <t>Ohne Backup</t>
        </is>
      </c>
      <c r="B29" s="60" t="n"/>
      <c r="C29" s="60" t="n"/>
      <c r="D29" s="19">
        <f>COUNTIF('Asset Register'!R:R,"Nein")</f>
        <v/>
      </c>
    </row>
    <row r="30" ht="21.75" customHeight="1">
      <c r="A30" s="42" t="inlineStr">
        <is>
          <t>Backup vorhanden</t>
        </is>
      </c>
      <c r="B30" s="60" t="n"/>
      <c r="C30" s="60" t="n"/>
      <c r="D30" s="21">
        <f>COUNTIF('Asset Register'!R:R,"Ja")</f>
        <v/>
      </c>
    </row>
    <row r="31" ht="21.75" customHeight="1">
      <c r="A31" s="43" t="inlineStr">
        <is>
          <t>Außer Betrieb</t>
        </is>
      </c>
      <c r="B31" s="60" t="n"/>
      <c r="C31" s="60" t="n"/>
      <c r="D31" s="24">
        <f>COUNTIF('Asset Register'!W:W,"Außer Betrieb")</f>
        <v/>
      </c>
    </row>
  </sheetData>
  <mergeCells count="27">
    <mergeCell ref="A25:C25"/>
    <mergeCell ref="A18:C18"/>
    <mergeCell ref="A12:C12"/>
    <mergeCell ref="A5:C5"/>
    <mergeCell ref="A23:C23"/>
    <mergeCell ref="A8:C8"/>
    <mergeCell ref="A14:C14"/>
    <mergeCell ref="A29:C29"/>
    <mergeCell ref="A20:C20"/>
    <mergeCell ref="A27:E27"/>
    <mergeCell ref="A10:C10"/>
    <mergeCell ref="A28:C28"/>
    <mergeCell ref="A1:J1"/>
    <mergeCell ref="A13:C13"/>
    <mergeCell ref="A19:C19"/>
    <mergeCell ref="A31:C31"/>
    <mergeCell ref="A9:C9"/>
    <mergeCell ref="A30:C30"/>
    <mergeCell ref="A15:C15"/>
    <mergeCell ref="A22:E22"/>
    <mergeCell ref="A17:E17"/>
    <mergeCell ref="A24:C24"/>
    <mergeCell ref="A4:E4"/>
    <mergeCell ref="A11:C11"/>
    <mergeCell ref="A6:C6"/>
    <mergeCell ref="A2:J2"/>
    <mergeCell ref="A7:C7"/>
  </mergeCells>
  <pageMargins left="0.75" right="0.75" top="1" bottom="1" header="0.511811023622047" footer="0.511811023622047"/>
  <pageSetup orientation="portrait" horizontalDpi="300" verticalDpi="300"/>
  <headerFooter>
    <oddHeader>&amp;C© Oliver Khosla · khosla-compliance · Alle Rechte vorbehalten</oddHeader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4"/>
  <sheetViews>
    <sheetView showGridLines="0" zoomScaleNormal="100" workbookViewId="0">
      <selection activeCell="G9" sqref="G9"/>
    </sheetView>
  </sheetViews>
  <sheetFormatPr baseColWidth="10" defaultColWidth="8.6640625" defaultRowHeight="15"/>
  <cols>
    <col width="10" customWidth="1" min="1" max="1"/>
    <col width="22" customWidth="1" min="2" max="2"/>
    <col width="42" customWidth="1" min="3" max="3"/>
    <col width="46.5" customWidth="1" min="4" max="4"/>
    <col width="6" customWidth="1" min="5" max="6"/>
  </cols>
  <sheetData>
    <row r="1" ht="30" customHeight="1">
      <c r="A1" s="34" t="inlineStr">
        <is>
          <t>Klassifikationsschema &amp; Bewertungsskalen  ·  NIS2 / BSIG §30 / BSI 200-2 / ISO 27001 A.8</t>
        </is>
      </c>
      <c r="B1" s="60" t="n"/>
      <c r="C1" s="60" t="n"/>
      <c r="D1" s="60" t="n"/>
      <c r="E1" s="60" t="n"/>
      <c r="F1" s="60" t="n"/>
    </row>
    <row r="3" ht="21.75" customHeight="1">
      <c r="A3" s="56" t="inlineStr">
        <is>
          <t>CIA-SCHUTZBEDARF: VERTRAULICHKEIT (C) – Spalte I</t>
        </is>
      </c>
      <c r="B3" s="60" t="n"/>
      <c r="C3" s="60" t="n"/>
      <c r="D3" s="60" t="n"/>
    </row>
    <row r="4" ht="18" customHeight="1">
      <c r="A4" s="25" t="inlineStr">
        <is>
          <t>1</t>
        </is>
      </c>
      <c r="B4" s="59" t="inlineStr">
        <is>
          <t>Öffentlich</t>
        </is>
      </c>
      <c r="C4" s="59" t="inlineStr">
        <is>
          <t>Keine Vertraulichkeitspflicht – Information kann veröffentlicht werden. Kein Schaden bei Bekanntwerden.</t>
        </is>
      </c>
      <c r="D4" s="61" t="n"/>
    </row>
    <row r="5" ht="18" customHeight="1">
      <c r="A5" s="27" t="inlineStr">
        <is>
          <t>2</t>
        </is>
      </c>
      <c r="B5" s="57" t="inlineStr">
        <is>
          <t>Intern</t>
        </is>
      </c>
      <c r="C5" s="57" t="inlineStr">
        <is>
          <t>Für interne Nutzung bestimmt. Unbefugte Weitergabe verursacht begrenzten Schaden (Wettbewerb, Reputation).</t>
        </is>
      </c>
      <c r="D5" s="61" t="n"/>
    </row>
    <row r="6" ht="18" customHeight="1">
      <c r="A6" s="29" t="inlineStr">
        <is>
          <t>3</t>
        </is>
      </c>
      <c r="B6" s="58" t="inlineStr">
        <is>
          <t>Vertraulich</t>
        </is>
      </c>
      <c r="C6" s="58" t="inlineStr">
        <is>
          <t>Betriebs- oder personenbezogene Daten. Offenlegung hätte erhebliche rechtliche, finanzielle oder betriebliche Folgen.</t>
        </is>
      </c>
      <c r="D6" s="61" t="n"/>
    </row>
    <row r="8" ht="21.75" customHeight="1">
      <c r="A8" s="56" t="inlineStr">
        <is>
          <t>CIA-SCHUTZBEDARF: INTEGRITÄT (I) – Spalte J</t>
        </is>
      </c>
      <c r="B8" s="60" t="n"/>
      <c r="C8" s="60" t="n"/>
      <c r="D8" s="60" t="n"/>
    </row>
    <row r="9" ht="18" customHeight="1">
      <c r="A9" s="25" t="inlineStr">
        <is>
          <t>1</t>
        </is>
      </c>
      <c r="B9" s="59" t="inlineStr">
        <is>
          <t>Unkritisch</t>
        </is>
      </c>
      <c r="C9" s="59" t="inlineStr">
        <is>
          <t>Verfälschung oder Manipulation ohne ernste Konsequenzen erkennbar oder korrigierbar.</t>
        </is>
      </c>
      <c r="D9" s="61" t="n"/>
    </row>
    <row r="10" ht="18" customHeight="1">
      <c r="A10" s="27" t="inlineStr">
        <is>
          <t>2</t>
        </is>
      </c>
      <c r="B10" s="57" t="inlineStr">
        <is>
          <t>Relevant</t>
        </is>
      </c>
      <c r="C10" s="57" t="inlineStr">
        <is>
          <t>Manipulation hat messbare Auswirkungen – fehlerhafte Entscheidungen oder begrenzte Betriebsstörungen möglich.</t>
        </is>
      </c>
      <c r="D10" s="61" t="n"/>
    </row>
    <row r="11" ht="18" customHeight="1">
      <c r="A11" s="29" t="inlineStr">
        <is>
          <t>3</t>
        </is>
      </c>
      <c r="B11" s="58" t="inlineStr">
        <is>
          <t>Kritisch</t>
        </is>
      </c>
      <c r="C11" s="58" t="inlineStr">
        <is>
          <t>Integritätsverlust führt zu gravierenden Folgen: Fehlentscheidungen, Compliance-Verstoß, Patientengefährdung etc.</t>
        </is>
      </c>
      <c r="D11" s="61" t="n"/>
    </row>
    <row r="13" ht="21.75" customHeight="1">
      <c r="A13" s="56" t="inlineStr">
        <is>
          <t>CIA-SCHUTZBEDARF: VERFÜGBARKEIT (A) – Spalte K</t>
        </is>
      </c>
      <c r="B13" s="60" t="n"/>
      <c r="C13" s="60" t="n"/>
      <c r="D13" s="60" t="n"/>
    </row>
    <row r="14" ht="18" customHeight="1">
      <c r="A14" s="25" t="inlineStr">
        <is>
          <t>1</t>
        </is>
      </c>
      <c r="B14" s="59" t="inlineStr">
        <is>
          <t>Tolerierbar</t>
        </is>
      </c>
      <c r="C14" s="59" t="inlineStr">
        <is>
          <t>Ausfall &gt; 72 Stunden tolerierbar. Kein kritischer Betriebsprozess abhängig.</t>
        </is>
      </c>
      <c r="D14" s="61" t="n"/>
    </row>
    <row r="15" ht="18" customHeight="1">
      <c r="A15" s="27" t="inlineStr">
        <is>
          <t>2</t>
        </is>
      </c>
      <c r="B15" s="57" t="inlineStr">
        <is>
          <t>Eingeschränkt</t>
        </is>
      </c>
      <c r="C15" s="57" t="inlineStr">
        <is>
          <t>Ausfall 4–72 Stunden tolerierbar. Manuelle Notfallprozesse vorhanden. SLA-Risiko.</t>
        </is>
      </c>
      <c r="D15" s="61" t="n"/>
    </row>
    <row r="16" ht="18" customHeight="1">
      <c r="A16" s="29" t="inlineStr">
        <is>
          <t>3</t>
        </is>
      </c>
      <c r="B16" s="58" t="inlineStr">
        <is>
          <t>Nicht tolerierbar</t>
        </is>
      </c>
      <c r="C16" s="58" t="inlineStr">
        <is>
          <t>Ausfall &lt; 4 Stunden kritisch. Direkter Einfluss auf Kernleistungen oder Versorgung.</t>
        </is>
      </c>
      <c r="D16" s="61" t="n"/>
    </row>
    <row r="18" ht="21.75" customHeight="1">
      <c r="A18" s="56" t="inlineStr">
        <is>
          <t>SCHUTZBEDARFSKLASSEN (Aggregat C+I+A) – Spalte L/M</t>
        </is>
      </c>
      <c r="B18" s="60" t="n"/>
      <c r="C18" s="60" t="n"/>
      <c r="D18" s="60" t="n"/>
    </row>
    <row r="19" ht="18" customHeight="1">
      <c r="A19" s="31" t="inlineStr">
        <is>
          <t>3–4</t>
        </is>
      </c>
      <c r="B19" s="55" t="inlineStr">
        <is>
          <t>Normal</t>
        </is>
      </c>
      <c r="C19" s="55" t="inlineStr">
        <is>
          <t>Standardschutz ausreichend. Basisabsicherung nach BSI IT-Grundschutz (Basisschutz).</t>
        </is>
      </c>
      <c r="D19" s="61" t="n"/>
    </row>
    <row r="20" ht="18" customHeight="1">
      <c r="A20" s="27" t="inlineStr">
        <is>
          <t>5–7</t>
        </is>
      </c>
      <c r="B20" s="57" t="inlineStr">
        <is>
          <t>Hoch</t>
        </is>
      </c>
      <c r="C20" s="57" t="inlineStr">
        <is>
          <t>Erhöhter Schutz erforderlich. BSI Standard-Absicherung. Dokumentierter Nachweis gefordert.</t>
        </is>
      </c>
      <c r="D20" s="61" t="n"/>
    </row>
    <row r="21" ht="18" customHeight="1">
      <c r="A21" s="29" t="inlineStr">
        <is>
          <t>8–9</t>
        </is>
      </c>
      <c r="B21" s="58" t="inlineStr">
        <is>
          <t>Sehr hoch</t>
        </is>
      </c>
      <c r="C21" s="58" t="inlineStr">
        <is>
          <t>Maximaler Schutz. BSI-Kern-Absicherung oder individuelle Sicherheitskonzeption. Auditpflicht.</t>
        </is>
      </c>
      <c r="D21" s="61" t="n"/>
    </row>
    <row r="23" ht="21.75" customHeight="1">
      <c r="A23" s="56" t="inlineStr">
        <is>
          <t>NIS2-KRITIKALITÄT – Spalte N</t>
        </is>
      </c>
      <c r="B23" s="60" t="n"/>
      <c r="C23" s="60" t="n"/>
      <c r="D23" s="60" t="n"/>
    </row>
    <row r="24" ht="18" customHeight="1">
      <c r="A24" s="29" t="inlineStr">
        <is>
          <t>Kritisch</t>
        </is>
      </c>
      <c r="B24" s="58" t="inlineStr">
        <is>
          <t>KRITIS-Relevanz</t>
        </is>
      </c>
      <c r="C24" s="58" t="inlineStr">
        <is>
          <t>C=3 und A=3. Direkter Einfluss auf kritische Infrastruktur. §30 BSIG Anlage 1 &amp; 2. Vorranggige Maßnahmen.</t>
        </is>
      </c>
      <c r="D24" s="61" t="n"/>
    </row>
    <row r="25" ht="18" customHeight="1">
      <c r="A25" s="27" t="inlineStr">
        <is>
          <t>Wesentlich</t>
        </is>
      </c>
      <c r="B25" s="57" t="inlineStr">
        <is>
          <t>Wichtige Einrichtung</t>
        </is>
      </c>
      <c r="C25" s="57" t="inlineStr">
        <is>
          <t>Aggregat ≥7. Bedeutsam für Betriebsfähigkeit. Besonders wichtige Einrichtung nach NIS2 Art. 3.</t>
        </is>
      </c>
      <c r="D25" s="61" t="n"/>
    </row>
    <row r="26" ht="18" customHeight="1">
      <c r="A26" s="31" t="inlineStr">
        <is>
          <t>Standard</t>
        </is>
      </c>
      <c r="B26" s="55" t="inlineStr">
        <is>
          <t>Normalklasse</t>
        </is>
      </c>
      <c r="C26" s="55" t="inlineStr">
        <is>
          <t>Aggregat ≤6. Standardschutz. Kein unmittelbarer NIS2-Pflichtpfad, aber Lieferkettenpflicht möglich.</t>
        </is>
      </c>
      <c r="D26" s="61" t="n"/>
    </row>
    <row r="28" ht="21.75" customHeight="1">
      <c r="A28" s="56" t="inlineStr">
        <is>
          <t>REGULATORISCHE REFERENZEN</t>
        </is>
      </c>
      <c r="B28" s="60" t="n"/>
      <c r="C28" s="60" t="n"/>
      <c r="D28" s="60" t="n"/>
    </row>
    <row r="29" ht="19.5" customHeight="1">
      <c r="A29" s="53" t="inlineStr">
        <is>
          <t>NIS2 Art. 21 Abs. 2</t>
        </is>
      </c>
      <c r="B29" s="60" t="n"/>
      <c r="C29" s="54" t="inlineStr">
        <is>
          <t>Technische und organisatorische Maßnahmen – u. a. Vermögenswerte und Risikomanagement</t>
        </is>
      </c>
      <c r="D29" s="60" t="n"/>
    </row>
    <row r="30" ht="19.5" customHeight="1">
      <c r="A30" s="53" t="inlineStr">
        <is>
          <t>BSIG §30 Abs. 1 Nr. 9</t>
        </is>
      </c>
      <c r="B30" s="60" t="n"/>
      <c r="C30" s="54" t="inlineStr">
        <is>
          <t>Pflicht zur Erstellung und Pflege eines Verzeichnisses der Informationswerte</t>
        </is>
      </c>
      <c r="D30" s="60" t="n"/>
    </row>
    <row r="31" ht="19.5" customHeight="1">
      <c r="A31" s="53" t="inlineStr">
        <is>
          <t>BSI 200-2 Kap. 8</t>
        </is>
      </c>
      <c r="B31" s="60" t="n"/>
      <c r="C31" s="54" t="inlineStr">
        <is>
          <t>IT-Grundschutz: Strukturanalyse und Schutzbedarfsfeststellung als Pflichtbausteine</t>
        </is>
      </c>
      <c r="D31" s="60" t="n"/>
    </row>
    <row r="32" ht="19.5" customHeight="1">
      <c r="A32" s="53" t="inlineStr">
        <is>
          <t>ISO 27001:2022 A.8.1</t>
        </is>
      </c>
      <c r="B32" s="60" t="n"/>
      <c r="C32" s="54" t="inlineStr">
        <is>
          <t>Inventar der Vermögenswerte – Identifikation, Dokumentation und Eigentümerzuweisung</t>
        </is>
      </c>
      <c r="D32" s="60" t="n"/>
    </row>
    <row r="33" ht="19.5" customHeight="1">
      <c r="A33" s="53" t="inlineStr">
        <is>
          <t>ISO 27005:2022 §8.2</t>
        </is>
      </c>
      <c r="B33" s="60" t="n"/>
      <c r="C33" s="54" t="inlineStr">
        <is>
          <t>Risikoidentifikation: Vermögenswerte als Basis der Bedrohungs- und Schwachstellenanalyse</t>
        </is>
      </c>
      <c r="D33" s="60" t="n"/>
    </row>
    <row r="34" ht="19.5" customHeight="1">
      <c r="A34" s="53" t="inlineStr">
        <is>
          <t>DSGVO Art. 30</t>
        </is>
      </c>
      <c r="B34" s="60" t="n"/>
      <c r="C34" s="54" t="inlineStr">
        <is>
          <t>Verzeichnis der Verarbeitungstätigkeiten – engste Querverbindung zum Asset-Register</t>
        </is>
      </c>
      <c r="D34" s="60" t="n"/>
    </row>
  </sheetData>
  <mergeCells count="34">
    <mergeCell ref="C34:D34"/>
    <mergeCell ref="A23:D23"/>
    <mergeCell ref="A30:B30"/>
    <mergeCell ref="C6:D6"/>
    <mergeCell ref="A8:D8"/>
    <mergeCell ref="C24:D24"/>
    <mergeCell ref="C30:D30"/>
    <mergeCell ref="C15:D15"/>
    <mergeCell ref="C33:D33"/>
    <mergeCell ref="C5:D5"/>
    <mergeCell ref="C14:D14"/>
    <mergeCell ref="A28:D28"/>
    <mergeCell ref="C26:D26"/>
    <mergeCell ref="A13:D13"/>
    <mergeCell ref="C4:D4"/>
    <mergeCell ref="C20:D20"/>
    <mergeCell ref="C29:D29"/>
    <mergeCell ref="C10:D10"/>
    <mergeCell ref="C16:D16"/>
    <mergeCell ref="C25:D25"/>
    <mergeCell ref="C9:D9"/>
    <mergeCell ref="C31:D31"/>
    <mergeCell ref="C21:D21"/>
    <mergeCell ref="C11:D11"/>
    <mergeCell ref="A33:B33"/>
    <mergeCell ref="A32:B32"/>
    <mergeCell ref="A18:D18"/>
    <mergeCell ref="C32:D32"/>
    <mergeCell ref="A29:B29"/>
    <mergeCell ref="A1:F1"/>
    <mergeCell ref="A3:D3"/>
    <mergeCell ref="C19:D19"/>
    <mergeCell ref="A31:B31"/>
    <mergeCell ref="A34:B34"/>
  </mergeCells>
  <pageMargins left="0.75" right="0.75" top="1" bottom="1" header="0.511811023622047" footer="0.511811023622047"/>
  <pageSetup orientation="portrait" paperSize="9" horizontalDpi="300" verticalDpi="300"/>
  <headerFooter>
    <oddHeader>&amp;C© Oliver Khosla · khosla-compliance · Alle Rechte vorbehalten</oddHeader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  <Company>khosla-compliance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Oliver Khosla</dc:creator>
  <dc:language>en-US</dc:language>
  <dcterms:created xsi:type="dcterms:W3CDTF">2026-03-25T23:38:43Z</dcterms:created>
  <dcterms:modified xsi:type="dcterms:W3CDTF">2026-04-02T22:54:42Z</dcterms:modified>
  <cp:lastModifiedBy>Oliver Khosla</cp:lastModifiedBy>
  <cp:revision>0</cp:revision>
</cp:coreProperties>
</file>