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0" autoFilterDateGrouping="1"/>
  </bookViews>
  <sheets>
    <sheet name="5x5 MATRIX" sheetId="1" state="visible" r:id="rId1"/>
    <sheet name="RISIKO-BEWERTUNG" sheetId="2" state="visible" r:id="rId2"/>
    <sheet name="DASHBOARD" sheetId="3" state="visible" r:id="rId3"/>
    <sheet name="BEWERTUNGSKRITERIEN" sheetId="4" state="visible" r:id="rId4"/>
  </sheets>
  <definedNames>
    <definedName name="_xlnm._FilterDatabase" localSheetId="0" hidden="1">'5x5 MATRIX'!$A$11:$J$16</definedName>
    <definedName name="_xlnm.Print_Titles" localSheetId="0">'5x5 MATRIX'!$1:$4</definedName>
    <definedName name="_xlnm._FilterDatabase" localSheetId="1" hidden="1">'RISIKO-BEWERTUNG'!$A$11:$M$111</definedName>
    <definedName name="_xlnm.Print_Titles" localSheetId="1">'RISIKO-BEWERTUNG'!$1:$4</definedName>
    <definedName name="_xlnm._FilterDatabase" localSheetId="2" hidden="1">'DASHBOARD'!$A$12:$L$16</definedName>
    <definedName name="_xlnm.Print_Titles" localSheetId="2">'DASHBOARD'!$1:$4</definedName>
    <definedName name="_xlnm._FilterDatabase" localSheetId="3" hidden="1">'BEWERTUNGSKRITERIEN'!$A$5:$H$23</definedName>
    <definedName name="_xlnm.Print_Titles" localSheetId="3">'BEWERTUNGSKRITERIEN'!$1:$4</definedName>
  </definedNames>
  <calcPr calcId="191029" fullCalcOnLoad="1" forceFullCalc="1"/>
</workbook>
</file>

<file path=xl/styles.xml><?xml version="1.0" encoding="utf-8"?>
<styleSheet xmlns="http://schemas.openxmlformats.org/spreadsheetml/2006/main">
  <numFmts count="2">
    <numFmt numFmtId="164" formatCode="dd\.mm\.yyyy"/>
    <numFmt numFmtId="165" formatCode="#,##0&quot;€&quot;"/>
  </numFmts>
  <fonts count="19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1E293B"/>
      <sz val="8.5"/>
    </font>
    <font>
      <name val="Arial"/>
      <family val="2"/>
      <b val="1"/>
      <color rgb="FFFFFFFF"/>
      <sz val="8.5"/>
    </font>
    <font>
      <name val="Arial"/>
      <family val="2"/>
      <b val="1"/>
      <color rgb="FF854D0E"/>
      <sz val="10"/>
    </font>
    <font>
      <name val="Arial"/>
      <family val="2"/>
      <b val="1"/>
      <color rgb="FF9A3412"/>
      <sz val="10"/>
    </font>
    <font>
      <name val="Arial"/>
      <family val="2"/>
      <b val="1"/>
      <color rgb="FF991B1B"/>
      <sz val="10"/>
    </font>
    <font>
      <name val="Arial"/>
      <family val="2"/>
      <b val="1"/>
      <color rgb="FF166534"/>
      <sz val="10"/>
    </font>
    <font>
      <name val="Arial"/>
      <family val="2"/>
      <b val="1"/>
      <color rgb="FF991B1B"/>
      <sz val="9"/>
    </font>
    <font>
      <name val="Arial"/>
      <family val="2"/>
      <b val="1"/>
      <color rgb="FF9A3412"/>
      <sz val="9"/>
    </font>
    <font>
      <name val="Arial"/>
      <family val="2"/>
      <b val="1"/>
      <color rgb="FF854D0E"/>
      <sz val="9"/>
    </font>
    <font>
      <name val="Arial"/>
      <family val="2"/>
      <b val="1"/>
      <color rgb="FF166534"/>
      <sz val="9"/>
    </font>
    <font>
      <name val="Arial"/>
      <family val="2"/>
      <i val="1"/>
      <color rgb="FF64748B"/>
      <sz val="8"/>
    </font>
    <font>
      <name val="Calibri"/>
      <family val="2"/>
      <color theme="10"/>
      <sz val="12"/>
      <scheme val="minor"/>
    </font>
    <font>
      <name val="Arial"/>
      <family val="2"/>
      <b val="1"/>
      <color rgb="FF1E293B"/>
      <sz val="9"/>
    </font>
  </fonts>
  <fills count="14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EF3C7"/>
      </patternFill>
    </fill>
    <fill>
      <patternFill patternType="solid">
        <fgColor rgb="FFFFF7ED"/>
      </patternFill>
    </fill>
    <fill>
      <patternFill patternType="solid">
        <fgColor rgb="FFFEE2E2"/>
      </patternFill>
    </fill>
    <fill>
      <patternFill patternType="solid">
        <fgColor rgb="FFDCFCE7"/>
      </patternFill>
    </fill>
    <fill>
      <patternFill patternType="solid">
        <fgColor rgb="FFFFFFFF"/>
      </patternFill>
    </fill>
    <fill>
      <patternFill patternType="solid">
        <fgColor rgb="FFFEE2E2"/>
        <bgColor rgb="FFFEF3C7"/>
      </patternFill>
    </fill>
    <fill>
      <patternFill patternType="solid">
        <fgColor rgb="FFF8FAFC"/>
        <bgColor rgb="FFFFFFFF"/>
      </patternFill>
    </fill>
  </fills>
  <borders count="15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medium">
        <color rgb="FF0C1B35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47">
    <xf numFmtId="0" fontId="0" fillId="0" borderId="0" pivotButton="0" quotePrefix="0" xfId="0"/>
    <xf numFmtId="0" fontId="6" fillId="5" borderId="3" applyAlignment="1" pivotButton="0" quotePrefix="0" xfId="0">
      <alignment horizontal="center" vertical="center"/>
    </xf>
    <xf numFmtId="0" fontId="7" fillId="3" borderId="3" applyAlignment="1" pivotButton="0" quotePrefix="0" xfId="0">
      <alignment horizontal="center" vertical="center"/>
    </xf>
    <xf numFmtId="0" fontId="7" fillId="6" borderId="3" applyAlignment="1" pivotButton="0" quotePrefix="0" xfId="0">
      <alignment horizontal="center" vertical="center"/>
    </xf>
    <xf numFmtId="0" fontId="8" fillId="7" borderId="3" applyAlignment="1" pivotButton="0" quotePrefix="0" xfId="0">
      <alignment horizontal="center" vertical="center"/>
    </xf>
    <xf numFmtId="0" fontId="9" fillId="8" borderId="3" applyAlignment="1" pivotButton="0" quotePrefix="0" xfId="0">
      <alignment horizontal="center" vertical="center"/>
    </xf>
    <xf numFmtId="0" fontId="10" fillId="9" borderId="3" applyAlignment="1" pivotButton="0" quotePrefix="0" xfId="0">
      <alignment horizontal="center" vertical="center"/>
    </xf>
    <xf numFmtId="0" fontId="12" fillId="9" borderId="3" applyAlignment="1" pivotButton="0" quotePrefix="0" xfId="0">
      <alignment horizontal="center" vertical="center"/>
    </xf>
    <xf numFmtId="0" fontId="4" fillId="5" borderId="3" applyAlignment="1" pivotButton="0" quotePrefix="0" xfId="0">
      <alignment horizontal="center" vertical="center"/>
    </xf>
    <xf numFmtId="0" fontId="11" fillId="10" borderId="3" applyAlignment="1" pivotButton="0" quotePrefix="0" xfId="0">
      <alignment horizontal="center" vertical="center"/>
    </xf>
    <xf numFmtId="0" fontId="13" fillId="8" borderId="3" applyAlignment="1" pivotButton="0" quotePrefix="0" xfId="0">
      <alignment horizontal="center" vertical="center"/>
    </xf>
    <xf numFmtId="0" fontId="14" fillId="7" borderId="3" applyAlignment="1" pivotButton="0" quotePrefix="0" xfId="0">
      <alignment horizontal="center" vertical="center"/>
    </xf>
    <xf numFmtId="0" fontId="15" fillId="10" borderId="3" applyAlignment="1" pivotButton="0" quotePrefix="0" xfId="0">
      <alignment horizontal="center" vertical="center"/>
    </xf>
    <xf numFmtId="0" fontId="16" fillId="0" borderId="0" pivotButton="0" quotePrefix="0" xfId="0"/>
    <xf numFmtId="0" fontId="17" fillId="0" borderId="3" applyAlignment="1" pivotButton="0" quotePrefix="0" xfId="1">
      <alignment horizontal="center"/>
    </xf>
    <xf numFmtId="0" fontId="7" fillId="3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vertical="center" wrapText="1"/>
    </xf>
    <xf numFmtId="164" fontId="4" fillId="5" borderId="3" applyAlignment="1" pivotButton="0" quotePrefix="0" xfId="0">
      <alignment vertical="center" wrapText="1"/>
    </xf>
    <xf numFmtId="165" fontId="4" fillId="5" borderId="3" applyAlignment="1" pivotButton="0" quotePrefix="0" xfId="0">
      <alignment vertical="center" wrapText="1"/>
    </xf>
    <xf numFmtId="0" fontId="4" fillId="11" borderId="3" applyAlignment="1" pivotButton="0" quotePrefix="0" xfId="0">
      <alignment vertical="center" wrapText="1"/>
    </xf>
    <xf numFmtId="164" fontId="4" fillId="11" borderId="3" applyAlignment="1" pivotButton="0" quotePrefix="0" xfId="0">
      <alignment vertical="center" wrapText="1"/>
    </xf>
    <xf numFmtId="165" fontId="4" fillId="11" borderId="3" applyAlignment="1" pivotButton="0" quotePrefix="0" xfId="0">
      <alignment vertical="center" wrapText="1"/>
    </xf>
    <xf numFmtId="0" fontId="18" fillId="5" borderId="3" applyAlignment="1" pivotButton="0" quotePrefix="0" xfId="0">
      <alignment vertical="center" wrapText="1"/>
    </xf>
    <xf numFmtId="0" fontId="4" fillId="5" borderId="3" applyAlignment="1" pivotButton="0" quotePrefix="0" xfId="1">
      <alignment vertical="center" wrapText="1"/>
    </xf>
    <xf numFmtId="0" fontId="4" fillId="11" borderId="3" applyAlignment="1" pivotButton="0" quotePrefix="0" xfId="1">
      <alignment vertical="center" wrapText="1"/>
    </xf>
    <xf numFmtId="0" fontId="12" fillId="12" borderId="3" applyAlignment="1" pivotButton="0" quotePrefix="0" xfId="0">
      <alignment horizontal="right" vertical="center" wrapText="1"/>
    </xf>
    <xf numFmtId="0" fontId="17" fillId="0" borderId="0" pivotButton="0" quotePrefix="0" xfId="1"/>
    <xf numFmtId="0" fontId="4" fillId="13" borderId="4" applyAlignment="1" pivotButton="0" quotePrefix="0" xfId="0">
      <alignment horizontal="left" vertical="center" wrapText="1"/>
    </xf>
    <xf numFmtId="0" fontId="12" fillId="12" borderId="4" applyAlignment="1" pivotButton="0" quotePrefix="0" xfId="0">
      <alignment horizontal="left" vertical="center" indent="2"/>
    </xf>
    <xf numFmtId="0" fontId="4" fillId="5" borderId="3" applyAlignment="1" pivotButton="0" quotePrefix="0" xfId="0">
      <alignment vertical="top" wrapText="1"/>
    </xf>
    <xf numFmtId="0" fontId="0" fillId="0" borderId="3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0" pivotButton="0" quotePrefix="0" xfId="0"/>
    <xf numFmtId="0" fontId="3" fillId="4" borderId="3" applyAlignment="1" pivotButton="0" quotePrefix="0" xfId="0">
      <alignment vertical="top" wrapText="1"/>
    </xf>
    <xf numFmtId="0" fontId="2" fillId="3" borderId="2" applyAlignment="1" pivotButton="0" quotePrefix="0" xfId="0">
      <alignment horizontal="center" vertical="center"/>
    </xf>
    <xf numFmtId="0" fontId="5" fillId="6" borderId="3" applyAlignment="1" pivotButton="0" quotePrefix="0" xfId="0">
      <alignment vertical="center"/>
    </xf>
    <xf numFmtId="0" fontId="0" fillId="0" borderId="1" pivotButton="0" quotePrefix="0" xfId="0"/>
    <xf numFmtId="0" fontId="0" fillId="0" borderId="2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6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3" pivotButton="0" quotePrefix="0" xfId="0"/>
    <xf numFmtId="0" fontId="0" fillId="0" borderId="14" pivotButton="0" quotePrefix="0" xfId="0"/>
  </cellXfs>
  <cellStyles count="2">
    <cellStyle name="Standard" xfId="0" builtinId="0"/>
    <cellStyle name="Link" xfId="1" builtinId="8"/>
  </cellStyles>
  <dxfs count="8"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A3412"/>
        <sz val="9"/>
      </font>
      <fill>
        <patternFill patternType="solid">
          <fgColor rgb="FFFFF7ED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A3412"/>
        <sz val="9"/>
      </font>
      <fill>
        <patternFill patternType="solid">
          <fgColor rgb="FFFFF7ED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Risiken pro Level</a:t>
            </a:r>
          </a:p>
        </rich>
      </tx>
      <overlay val="1"/>
    </title>
    <plotArea>
      <layout/>
      <pieChart>
        <varyColors val="1"/>
        <ser>
          <idx val="0"/>
          <order val="0"/>
          <tx>
            <strRef>
              <f>DASHBOARD!$I$12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cat>
            <strRef>
              <f>DASHBOARD!$H$13:$H$16</f>
              <strCache>
                <ptCount val="4"/>
                <pt idx="0">
                  <v>KRITISCH</v>
                </pt>
                <pt idx="1">
                  <v>HOCH</v>
                </pt>
                <pt idx="2">
                  <v>MITTEL</v>
                </pt>
                <pt idx="3">
                  <v>NIEDRIG</v>
                </pt>
              </strCache>
            </strRef>
          </cat>
          <val>
            <numRef>
              <f>DASHBOARD!$I$13:$I$16</f>
              <numCache>
                <formatCode>General</formatCode>
                <ptCount val="4"/>
                <pt idx="0">
                  <v>1</v>
                </pt>
                <pt idx="1">
                  <v>2</v>
                </pt>
                <pt idx="2">
                  <v>2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Statusverteilung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DASHBOARD!$L$12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invertIfNegative val="1"/>
          <cat>
            <strRef>
              <f>DASHBOARD!$K$13:$K$16</f>
              <strCache>
                <ptCount val="4"/>
                <pt idx="0">
                  <v>Offen</v>
                </pt>
                <pt idx="1">
                  <v>In Arbeit</v>
                </pt>
                <pt idx="2">
                  <v>Plan</v>
                </pt>
                <pt idx="3">
                  <v>Abgeschlossen</v>
                </pt>
              </strCache>
            </strRef>
          </cat>
          <val>
            <numRef>
              <f>DASHBOARD!$L$13:$L$16</f>
              <numCache>
                <formatCode>General</formatCode>
                <ptCount val="4"/>
                <pt idx="0">
                  <v>3</v>
                </pt>
                <pt idx="1">
                  <v>1</v>
                </pt>
                <pt idx="2">
                  <v>1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Status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17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19</row>
      <rowOff>0</rowOff>
    </from>
    <ext cx="288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RISK-01-REGISTER%20Risikoregister.xlsx" TargetMode="External" Id="rId1" /><Relationship Type="http://schemas.openxmlformats.org/officeDocument/2006/relationships/hyperlink" Target="RISK-03-PLAN.xlsx" TargetMode="External" Id="rId2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hyperlink" Target="RISK-01-REGISTER.xlsx" TargetMode="External" Id="rId1" /><Relationship Type="http://schemas.openxmlformats.org/officeDocument/2006/relationships/hyperlink" Target="RISK-03-PLAN.xlsx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2"/>
  <sheetViews>
    <sheetView showGridLines="0" tabSelected="1" zoomScale="117" zoomScaleNormal="117" workbookViewId="0">
      <pane ySplit="10" topLeftCell="A11" activePane="bottomLeft" state="frozen"/>
      <selection pane="bottomLeft" activeCell="H12" sqref="H12"/>
    </sheetView>
  </sheetViews>
  <sheetFormatPr baseColWidth="10" defaultColWidth="8.83203125" defaultRowHeight="15"/>
  <cols>
    <col width="11" customWidth="1" style="32" min="1" max="6"/>
    <col width="2" customWidth="1" style="32" min="7" max="7"/>
    <col width="18" customWidth="1" style="32" min="8" max="8"/>
    <col width="12" customWidth="1" style="32" min="9" max="10"/>
  </cols>
  <sheetData>
    <row r="1" ht="38" customHeight="1" s="32">
      <c r="A1" s="31" t="inlineStr">
        <is>
          <t>RISK-02-MATRIX | Art. 21(2) NIS2 · BSI 200-3</t>
        </is>
      </c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</row>
    <row r="2" ht="18" customHeight="1" s="32">
      <c r="A2" s="34" t="inlineStr">
        <is>
          <t>Dok-ID: RISK-02-MATRIX · Version: 1.0 · Status: BSI-Audit-ready · Klassifizierung: Intern/Vertraulich · Gültig ab: 29.03.2026 · Review: +12 Monate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</row>
    <row r="4">
      <c r="A4" s="33" t="inlineStr">
        <is>
          <t>ZWECK
Risikobewertung gemäß BSI 200-3 und NIS2 Art. 21(2) mit direkter Einordnung in eine 5x5-Matrix.
BSI-Audit-Frage:
"Wie bewerten und priorisieren Sie Risiken nachvollziehbar?"</t>
        </is>
      </c>
      <c r="B4" s="38" t="n"/>
      <c r="C4" s="38" t="n"/>
      <c r="D4" s="38" t="n"/>
      <c r="E4" s="39" t="n"/>
      <c r="F4" s="29" t="inlineStr">
        <is>
          <t>NORMATIVE GRUNDLAGEN
NIS2 Art. 21(2) · BSIG §30 Abs.1 · BSI 200-3 · ISO 27001 A.5.9 ff.
OHNE MATRIX:
Keine nachvollziehbare Priorisierung, schwache Risikosteuerung und erschwerte Audit-Nachweisführung.</t>
        </is>
      </c>
      <c r="G4" s="38" t="n"/>
      <c r="H4" s="38" t="n"/>
      <c r="I4" s="38" t="n"/>
      <c r="J4" s="39" t="n"/>
    </row>
    <row r="5">
      <c r="A5" s="40" t="n"/>
      <c r="E5" s="41" t="n"/>
      <c r="F5" s="40" t="n"/>
      <c r="J5" s="41" t="n"/>
    </row>
    <row r="6">
      <c r="A6" s="40" t="n"/>
      <c r="E6" s="41" t="n"/>
      <c r="F6" s="40" t="n"/>
      <c r="J6" s="41" t="n"/>
    </row>
    <row r="7">
      <c r="A7" s="40" t="n"/>
      <c r="E7" s="41" t="n"/>
      <c r="F7" s="40" t="n"/>
      <c r="J7" s="41" t="n"/>
    </row>
    <row r="8">
      <c r="A8" s="42" t="n"/>
      <c r="B8" s="43" t="n"/>
      <c r="C8" s="43" t="n"/>
      <c r="D8" s="43" t="n"/>
      <c r="E8" s="44" t="n"/>
      <c r="F8" s="42" t="n"/>
      <c r="G8" s="43" t="n"/>
      <c r="H8" s="43" t="n"/>
      <c r="I8" s="43" t="n"/>
      <c r="J8" s="44" t="n"/>
    </row>
    <row r="10" ht="22" customHeight="1" s="32">
      <c r="A10" s="35" t="inlineStr">
        <is>
          <t>5x5 MATRIX (LIVE-COUNT AUS RISIKO-BEWERTUNG)</t>
        </is>
      </c>
      <c r="B10" s="45" t="n"/>
      <c r="C10" s="45" t="n"/>
      <c r="D10" s="45" t="n"/>
      <c r="E10" s="45" t="n"/>
      <c r="F10" s="45" t="n"/>
      <c r="G10" s="45" t="n"/>
      <c r="H10" s="45" t="n"/>
      <c r="I10" s="45" t="n"/>
      <c r="J10" s="46" t="n"/>
    </row>
    <row r="11" ht="28" customHeight="1" s="32">
      <c r="A11" s="1" t="inlineStr">
        <is>
          <t>Eintritt</t>
        </is>
      </c>
      <c r="B11" s="2" t="inlineStr">
        <is>
          <t>Schaden 1</t>
        </is>
      </c>
      <c r="C11" s="2" t="inlineStr">
        <is>
          <t>Schaden 2</t>
        </is>
      </c>
      <c r="D11" s="2" t="inlineStr">
        <is>
          <t>Schaden 3</t>
        </is>
      </c>
      <c r="E11" s="2" t="inlineStr">
        <is>
          <t>Schaden 4</t>
        </is>
      </c>
      <c r="F11" s="2" t="inlineStr">
        <is>
          <t>Schaden 5</t>
        </is>
      </c>
      <c r="H11" s="3" t="inlineStr">
        <is>
          <t>RISIKOKLASSEN</t>
        </is>
      </c>
      <c r="I11" s="3" t="inlineStr">
        <is>
          <t>LEVEL</t>
        </is>
      </c>
      <c r="J11" s="3" t="inlineStr">
        <is>
          <t>ANZAHL</t>
        </is>
      </c>
    </row>
    <row r="12" ht="28" customHeight="1" s="32">
      <c r="A12" s="1" t="inlineStr">
        <is>
          <t>5</t>
        </is>
      </c>
      <c r="B12" s="4">
        <f>COUNTIFS('RISIKO-BEWERTUNG'!$C$12:$C$111,5,'RISIKO-BEWERTUNG'!$D$12:$D$111,1)</f>
        <v/>
      </c>
      <c r="C12" s="5">
        <f>COUNTIFS('RISIKO-BEWERTUNG'!$C$12:$C$111,5,'RISIKO-BEWERTUNG'!$D$12:$D$111,2)</f>
        <v/>
      </c>
      <c r="D12" s="5">
        <f>COUNTIFS('RISIKO-BEWERTUNG'!$C$12:$C$111,5,'RISIKO-BEWERTUNG'!$D$12:$D$111,3)</f>
        <v/>
      </c>
      <c r="E12" s="6">
        <f>COUNTIFS('RISIKO-BEWERTUNG'!$C$12:$C$111,5,'RISIKO-BEWERTUNG'!$D$12:$D$111,4)</f>
        <v/>
      </c>
      <c r="F12" s="6">
        <f>COUNTIFS('RISIKO-BEWERTUNG'!$C$12:$C$111,5,'RISIKO-BEWERTUNG'!$D$12:$D$111,5)</f>
        <v/>
      </c>
      <c r="H12" s="7" t="inlineStr">
        <is>
          <t>KRITISCH</t>
        </is>
      </c>
      <c r="I12" s="8" t="inlineStr">
        <is>
          <t>16-25</t>
        </is>
      </c>
      <c r="J12" s="8">
        <f>COUNTIF('RISIKO-BEWERTUNG'!$F$12:$F$111,"KRITISCH")</f>
        <v/>
      </c>
    </row>
    <row r="13" ht="28" customHeight="1" s="32">
      <c r="A13" s="1" t="inlineStr">
        <is>
          <t>4</t>
        </is>
      </c>
      <c r="B13" s="9">
        <f>COUNTIFS('RISIKO-BEWERTUNG'!$C$12:$C$111,4,'RISIKO-BEWERTUNG'!$D$12:$D$111,1)</f>
        <v/>
      </c>
      <c r="C13" s="4">
        <f>COUNTIFS('RISIKO-BEWERTUNG'!$C$12:$C$111,4,'RISIKO-BEWERTUNG'!$D$12:$D$111,2)</f>
        <v/>
      </c>
      <c r="D13" s="5">
        <f>COUNTIFS('RISIKO-BEWERTUNG'!$C$12:$C$111,4,'RISIKO-BEWERTUNG'!$D$12:$D$111,3)</f>
        <v/>
      </c>
      <c r="E13" s="6">
        <f>COUNTIFS('RISIKO-BEWERTUNG'!$C$12:$C$111,4,'RISIKO-BEWERTUNG'!$D$12:$D$111,4)</f>
        <v/>
      </c>
      <c r="F13" s="6">
        <f>COUNTIFS('RISIKO-BEWERTUNG'!$C$12:$C$111,4,'RISIKO-BEWERTUNG'!$D$12:$D$111,5)</f>
        <v/>
      </c>
      <c r="H13" s="10" t="inlineStr">
        <is>
          <t>HOCH</t>
        </is>
      </c>
      <c r="I13" s="8" t="inlineStr">
        <is>
          <t>9-15</t>
        </is>
      </c>
      <c r="J13" s="8">
        <f>COUNTIF('RISIKO-BEWERTUNG'!$F$12:$F$111,"HOCH")</f>
        <v/>
      </c>
    </row>
    <row r="14" ht="28" customHeight="1" s="32">
      <c r="A14" s="1" t="inlineStr">
        <is>
          <t>3</t>
        </is>
      </c>
      <c r="B14" s="9">
        <f>COUNTIFS('RISIKO-BEWERTUNG'!$C$12:$C$111,3,'RISIKO-BEWERTUNG'!$D$12:$D$111,1)</f>
        <v/>
      </c>
      <c r="C14" s="4">
        <f>COUNTIFS('RISIKO-BEWERTUNG'!$C$12:$C$111,3,'RISIKO-BEWERTUNG'!$D$12:$D$111,2)</f>
        <v/>
      </c>
      <c r="D14" s="5">
        <f>COUNTIFS('RISIKO-BEWERTUNG'!$C$12:$C$111,3,'RISIKO-BEWERTUNG'!$D$12:$D$111,3)</f>
        <v/>
      </c>
      <c r="E14" s="5">
        <f>COUNTIFS('RISIKO-BEWERTUNG'!$C$12:$C$111,3,'RISIKO-BEWERTUNG'!$D$12:$D$111,4)</f>
        <v/>
      </c>
      <c r="F14" s="5">
        <f>COUNTIFS('RISIKO-BEWERTUNG'!$C$12:$C$111,3,'RISIKO-BEWERTUNG'!$D$12:$D$111,5)</f>
        <v/>
      </c>
      <c r="H14" s="11" t="inlineStr">
        <is>
          <t>MITTEL</t>
        </is>
      </c>
      <c r="I14" s="8" t="inlineStr">
        <is>
          <t>5-8</t>
        </is>
      </c>
      <c r="J14" s="8">
        <f>COUNTIF('RISIKO-BEWERTUNG'!$F$12:$F$111,"MITTEL")</f>
        <v/>
      </c>
    </row>
    <row r="15" ht="28" customHeight="1" s="32">
      <c r="A15" s="1" t="inlineStr">
        <is>
          <t>2</t>
        </is>
      </c>
      <c r="B15" s="9">
        <f>COUNTIFS('RISIKO-BEWERTUNG'!$C$12:$C$111,2,'RISIKO-BEWERTUNG'!$D$12:$D$111,1)</f>
        <v/>
      </c>
      <c r="C15" s="9">
        <f>COUNTIFS('RISIKO-BEWERTUNG'!$C$12:$C$111,2,'RISIKO-BEWERTUNG'!$D$12:$D$111,2)</f>
        <v/>
      </c>
      <c r="D15" s="4">
        <f>COUNTIFS('RISIKO-BEWERTUNG'!$C$12:$C$111,2,'RISIKO-BEWERTUNG'!$D$12:$D$111,3)</f>
        <v/>
      </c>
      <c r="E15" s="4">
        <f>COUNTIFS('RISIKO-BEWERTUNG'!$C$12:$C$111,2,'RISIKO-BEWERTUNG'!$D$12:$D$111,4)</f>
        <v/>
      </c>
      <c r="F15" s="5">
        <f>COUNTIFS('RISIKO-BEWERTUNG'!$C$12:$C$111,2,'RISIKO-BEWERTUNG'!$D$12:$D$111,5)</f>
        <v/>
      </c>
      <c r="H15" s="12" t="inlineStr">
        <is>
          <t>NIEDRIG</t>
        </is>
      </c>
      <c r="I15" s="8" t="inlineStr">
        <is>
          <t>1-4</t>
        </is>
      </c>
      <c r="J15" s="8">
        <f>COUNTIF('RISIKO-BEWERTUNG'!$F$12:$F$111,"NIEDRIG")</f>
        <v/>
      </c>
    </row>
    <row r="16" ht="28" customHeight="1" s="32">
      <c r="A16" s="1" t="inlineStr">
        <is>
          <t>1</t>
        </is>
      </c>
      <c r="B16" s="9">
        <f>COUNTIFS('RISIKO-BEWERTUNG'!$C$12:$C$111,1,'RISIKO-BEWERTUNG'!$D$12:$D$111,1)</f>
        <v/>
      </c>
      <c r="C16" s="9">
        <f>COUNTIFS('RISIKO-BEWERTUNG'!$C$12:$C$111,1,'RISIKO-BEWERTUNG'!$D$12:$D$111,2)</f>
        <v/>
      </c>
      <c r="D16" s="9">
        <f>COUNTIFS('RISIKO-BEWERTUNG'!$C$12:$C$111,1,'RISIKO-BEWERTUNG'!$D$12:$D$111,3)</f>
        <v/>
      </c>
      <c r="E16" s="9">
        <f>COUNTIFS('RISIKO-BEWERTUNG'!$C$12:$C$111,1,'RISIKO-BEWERTUNG'!$D$12:$D$111,4)</f>
        <v/>
      </c>
      <c r="F16" s="4">
        <f>COUNTIFS('RISIKO-BEWERTUNG'!$C$12:$C$111,1,'RISIKO-BEWERTUNG'!$D$12:$D$111,5)</f>
        <v/>
      </c>
    </row>
    <row r="17">
      <c r="H17" s="13" t="inlineStr">
        <is>
          <t>Drucklayout A3 / PDF vorbereitet</t>
        </is>
      </c>
    </row>
    <row r="19">
      <c r="A19" s="28" t="inlineStr">
        <is>
          <t>GF-FREIGABE &amp; INKRAFTTRETEN  –  NIS2 Art.20 Pflicht / §38 BSIG</t>
        </is>
      </c>
      <c r="B19" s="45" t="n"/>
      <c r="C19" s="45" t="n"/>
      <c r="D19" s="45" t="n"/>
      <c r="E19" s="45" t="n"/>
      <c r="F19" s="45" t="n"/>
      <c r="G19" s="45" t="n"/>
      <c r="H19" s="45" t="n"/>
      <c r="I19" s="45" t="n"/>
      <c r="J19" s="45" t="n"/>
    </row>
    <row r="20" ht="26" customHeight="1" s="32">
      <c r="A20" s="25" t="inlineStr">
        <is>
          <t>Gültig ab:</t>
        </is>
      </c>
      <c r="B20" s="27" t="inlineStr">
        <is>
          <t>[Datum eintragen]</t>
        </is>
      </c>
      <c r="C20" s="45" t="n"/>
      <c r="D20" s="45" t="n"/>
      <c r="E20" s="45" t="n"/>
      <c r="F20" s="25" t="inlineStr">
        <is>
          <t>Nächste Review:</t>
        </is>
      </c>
      <c r="G20" s="27" t="inlineStr">
        <is>
          <t>[Datum + 12 Monate]</t>
        </is>
      </c>
      <c r="H20" s="45" t="n"/>
      <c r="I20" s="45" t="n"/>
      <c r="J20" s="45" t="n"/>
    </row>
    <row r="21" ht="26" customHeight="1" s="32">
      <c r="A21" s="25" t="inlineStr">
        <is>
          <t>ISB-Bestätigung:</t>
        </is>
      </c>
      <c r="B21" s="27" t="inlineStr">
        <is>
          <t>[Name / Datum / Unterschrift]</t>
        </is>
      </c>
      <c r="C21" s="45" t="n"/>
      <c r="D21" s="45" t="n"/>
      <c r="E21" s="45" t="n"/>
      <c r="F21" s="25" t="inlineStr">
        <is>
          <t>Compliance-Check:</t>
        </is>
      </c>
      <c r="G21" s="27" t="inlineStr">
        <is>
          <t>[Name / Datum]</t>
        </is>
      </c>
      <c r="H21" s="45" t="n"/>
      <c r="I21" s="45" t="n"/>
      <c r="J21" s="45" t="n"/>
    </row>
    <row r="22" ht="26" customHeight="1" s="32">
      <c r="A22" s="25" t="inlineStr">
        <is>
          <t>GF-Freigabe (Pflicht):</t>
        </is>
      </c>
      <c r="B22" s="27" t="inlineStr">
        <is>
          <t>[Name / Datum / Unterschrift / Stempel]</t>
        </is>
      </c>
      <c r="C22" s="45" t="n"/>
      <c r="D22" s="45" t="n"/>
      <c r="E22" s="45" t="n"/>
      <c r="F22" s="25" t="inlineStr">
        <is>
          <t>Verteiler:</t>
        </is>
      </c>
      <c r="G22" s="27" t="inlineStr">
        <is>
          <t>Geschäftsleitung · IT-Leitung · Compliance · HR</t>
        </is>
      </c>
      <c r="H22" s="45" t="n"/>
      <c r="I22" s="45" t="n"/>
      <c r="J22" s="45" t="n"/>
    </row>
  </sheetData>
  <autoFilter ref="A11:J16"/>
  <mergeCells count="12">
    <mergeCell ref="F4:J8"/>
    <mergeCell ref="G22:J22"/>
    <mergeCell ref="A1:J1"/>
    <mergeCell ref="A2:J2"/>
    <mergeCell ref="G20:J20"/>
    <mergeCell ref="A4:E8"/>
    <mergeCell ref="B21:E21"/>
    <mergeCell ref="G21:J21"/>
    <mergeCell ref="B20:E20"/>
    <mergeCell ref="A10:J10"/>
    <mergeCell ref="B22:E22"/>
    <mergeCell ref="A19:J19"/>
  </mergeCells>
  <pageMargins left="0.75" right="0.75" top="1" bottom="1" header="0.5" footer="0.5"/>
  <pageSetup orientation="landscape" paperSize="8" fitToHeight="0"/>
  <headerFooter>
    <oddHeader>&amp;CRISK-02-MATRIX_1.0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M111"/>
  <sheetViews>
    <sheetView showGridLines="0" workbookViewId="0">
      <pane ySplit="11" topLeftCell="A12" activePane="bottomLeft" state="frozen"/>
      <selection pane="bottomLeft" activeCell="L9" sqref="L9"/>
    </sheetView>
  </sheetViews>
  <sheetFormatPr baseColWidth="10" defaultColWidth="8.83203125" defaultRowHeight="15"/>
  <cols>
    <col width="11" customWidth="1" style="32" min="1" max="1"/>
    <col width="30" customWidth="1" style="32" min="2" max="2"/>
    <col width="9" customWidth="1" style="32" min="3" max="4"/>
    <col width="12" customWidth="1" style="32" min="5" max="5"/>
    <col width="13" customWidth="1" style="32" min="6" max="6"/>
    <col width="14" customWidth="1" style="32" min="7" max="9"/>
    <col width="13" customWidth="1" style="32" min="10" max="10"/>
    <col width="12" customWidth="1" style="32" min="11" max="11"/>
    <col width="13" customWidth="1" style="32" min="12" max="12"/>
    <col width="28" customWidth="1" style="32" min="13" max="13"/>
  </cols>
  <sheetData>
    <row r="1" ht="38" customHeight="1" s="32">
      <c r="A1" s="31" t="inlineStr">
        <is>
          <t>RISIKOBEWERTUNGSMATRIX · BSI 200-3 / NIS2 Art. 21(2) · RISIKO-BEWERTUNG</t>
        </is>
      </c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  <c r="M1" s="36" t="n"/>
    </row>
    <row r="2" ht="18" customHeight="1" s="32">
      <c r="A2" s="34" t="inlineStr">
        <is>
          <t>Dok-ID: RISK-02-MATRIX · Version: 1.0 · Status: BSI-Audit-ready · Klassifizierung: Intern/Vertraulich · Gültig ab: 29.03.2026 · Review: +12 Monate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</row>
    <row r="4">
      <c r="A4" s="33" t="inlineStr">
        <is>
          <t>ZWECK
Risikobewertung gemäß BSI 200-3 und NIS2 Art. 21(2) mit direkter Einordnung in eine 5x5-Matrix.
BSI-Audit-Frage:
"Wie bewerten und priorisieren Sie Risiken nachvollziehbar?"</t>
        </is>
      </c>
      <c r="B4" s="38" t="n"/>
      <c r="C4" s="38" t="n"/>
      <c r="D4" s="38" t="n"/>
      <c r="E4" s="39" t="n"/>
      <c r="F4" s="29" t="inlineStr">
        <is>
          <t>NORMATIVE GRUNDLAGEN
NIS2 Art. 21(2) · BSIG §30 Abs.1 · BSI 200-3 · ISO 27001 A.5.9 ff.
OHNE MATRIX:
Keine nachvollziehbare Priorisierung, schwache Risikosteuerung und erschwerte Audit-Nachweisführung.</t>
        </is>
      </c>
      <c r="G4" s="38" t="n"/>
      <c r="H4" s="38" t="n"/>
      <c r="I4" s="38" t="n"/>
      <c r="J4" s="38" t="n"/>
      <c r="K4" s="38" t="n"/>
      <c r="L4" s="38" t="n"/>
      <c r="M4" s="39" t="n"/>
    </row>
    <row r="5">
      <c r="A5" s="40" t="n"/>
      <c r="E5" s="41" t="n"/>
      <c r="F5" s="40" t="n"/>
      <c r="M5" s="41" t="n"/>
    </row>
    <row r="6">
      <c r="A6" s="40" t="n"/>
      <c r="E6" s="41" t="n"/>
      <c r="F6" s="40" t="n"/>
      <c r="M6" s="41" t="n"/>
    </row>
    <row r="7">
      <c r="A7" s="40" t="n"/>
      <c r="E7" s="41" t="n"/>
      <c r="F7" s="40" t="n"/>
      <c r="M7" s="41" t="n"/>
    </row>
    <row r="8">
      <c r="A8" s="42" t="n"/>
      <c r="B8" s="43" t="n"/>
      <c r="C8" s="43" t="n"/>
      <c r="D8" s="43" t="n"/>
      <c r="E8" s="44" t="n"/>
      <c r="F8" s="42" t="n"/>
      <c r="G8" s="43" t="n"/>
      <c r="H8" s="43" t="n"/>
      <c r="I8" s="43" t="n"/>
      <c r="J8" s="43" t="n"/>
      <c r="K8" s="43" t="n"/>
      <c r="L8" s="43" t="n"/>
      <c r="M8" s="44" t="n"/>
    </row>
    <row r="9" ht="16" customHeight="1" s="32">
      <c r="L9" s="26" t="inlineStr">
        <is>
          <t>RISK-01-REGISTER</t>
        </is>
      </c>
      <c r="M9" s="14" t="inlineStr">
        <is>
          <t>RISK-03-PLAN</t>
        </is>
      </c>
    </row>
    <row r="10" ht="22" customHeight="1" s="32">
      <c r="A10" s="35" t="inlineStr">
        <is>
          <t>RISIKO-BEWERTUNG (HAUPTTABELLE)</t>
        </is>
      </c>
      <c r="B10" s="45" t="n"/>
      <c r="C10" s="45" t="n"/>
      <c r="D10" s="45" t="n"/>
      <c r="E10" s="45" t="n"/>
      <c r="F10" s="45" t="n"/>
      <c r="G10" s="45" t="n"/>
      <c r="H10" s="45" t="n"/>
      <c r="I10" s="45" t="n"/>
      <c r="J10" s="45" t="n"/>
      <c r="K10" s="45" t="n"/>
      <c r="L10" s="45" t="n"/>
      <c r="M10" s="46" t="n"/>
    </row>
    <row r="11" ht="34" customHeight="1" s="32">
      <c r="A11" s="15" t="inlineStr">
        <is>
          <t>RISK-ID</t>
        </is>
      </c>
      <c r="B11" s="15" t="inlineStr">
        <is>
          <t>Risikobeschreibung</t>
        </is>
      </c>
      <c r="C11" s="15" t="inlineStr">
        <is>
          <t>P (1-5)</t>
        </is>
      </c>
      <c r="D11" s="15" t="inlineStr">
        <is>
          <t>S (1-5)</t>
        </is>
      </c>
      <c r="E11" s="15" t="inlineStr">
        <is>
          <t>Risikolevel</t>
        </is>
      </c>
      <c r="F11" s="15" t="inlineStr">
        <is>
          <t>Level-Text</t>
        </is>
      </c>
      <c r="G11" s="15" t="inlineStr">
        <is>
          <t>Owner</t>
        </is>
      </c>
      <c r="H11" s="15" t="inlineStr">
        <is>
          <t>Abteilung</t>
        </is>
      </c>
      <c r="I11" s="15" t="inlineStr">
        <is>
          <t>Status</t>
        </is>
      </c>
      <c r="J11" s="15" t="inlineStr">
        <is>
          <t>Frist</t>
        </is>
      </c>
      <c r="K11" s="15" t="inlineStr">
        <is>
          <t>Kosten</t>
        </is>
      </c>
      <c r="L11" s="15" t="inlineStr">
        <is>
          <t>Frist-Quartal</t>
        </is>
      </c>
      <c r="M11" s="15" t="inlineStr">
        <is>
          <t>Verknüpfte Dokumente</t>
        </is>
      </c>
    </row>
    <row r="12">
      <c r="A12" s="16" t="inlineStr">
        <is>
          <t>R001</t>
        </is>
      </c>
      <c r="B12" s="16" t="inlineStr">
        <is>
          <t>Ungepatchtes Prod-System</t>
        </is>
      </c>
      <c r="C12" s="16" t="n">
        <v>4</v>
      </c>
      <c r="D12" s="16" t="n">
        <v>5</v>
      </c>
      <c r="E12" s="16">
        <f>IF(OR(C12="",D12=""),"",C12*D12)</f>
        <v/>
      </c>
      <c r="F12" s="16">
        <f>IF(E12="","",IF(E12&gt;=16,"KRITISCH",IF(E12&gt;=9,"HOCH",IF(E12&gt;=5,"MITTEL","NIEDRIG"))))</f>
        <v/>
      </c>
      <c r="G12" s="16" t="inlineStr">
        <is>
          <t>IT-Sec</t>
        </is>
      </c>
      <c r="H12" s="16" t="inlineStr">
        <is>
          <t>Prod</t>
        </is>
      </c>
      <c r="I12" s="16" t="inlineStr">
        <is>
          <t>Offen</t>
        </is>
      </c>
      <c r="J12" s="17" t="n">
        <v>46126</v>
      </c>
      <c r="K12" s="18" t="n">
        <v>50000</v>
      </c>
      <c r="L12" s="16">
        <f>IF(J12="","", "Q"&amp;ROUNDUP(MONTH(J12)/3,0)&amp;"/"&amp;YEAR(J12))</f>
        <v/>
      </c>
      <c r="M12" s="16" t="inlineStr">
        <is>
          <t>RISK-01-REGISTER / RISK-03-PLAN</t>
        </is>
      </c>
    </row>
    <row r="13">
      <c r="A13" s="19" t="inlineStr">
        <is>
          <t>R002</t>
        </is>
      </c>
      <c r="B13" s="19" t="inlineStr">
        <is>
          <t>Phishing-Attacke Mitarbeitende</t>
        </is>
      </c>
      <c r="C13" s="19" t="n">
        <v>5</v>
      </c>
      <c r="D13" s="19" t="n">
        <v>3</v>
      </c>
      <c r="E13" s="19">
        <f>IF(OR(C13="",D13=""),"",C13*D13)</f>
        <v/>
      </c>
      <c r="F13" s="19">
        <f>IF(E13="","",IF(E13&gt;=16,"KRITISCH",IF(E13&gt;=9,"HOCH",IF(E13&gt;=5,"MITTEL","NIEDRIG"))))</f>
        <v/>
      </c>
      <c r="G13" s="19" t="inlineStr">
        <is>
          <t>ISB</t>
        </is>
      </c>
      <c r="H13" s="19" t="inlineStr">
        <is>
          <t>Alle</t>
        </is>
      </c>
      <c r="I13" s="19" t="inlineStr">
        <is>
          <t>In Arbeit</t>
        </is>
      </c>
      <c r="J13" s="20" t="n">
        <v>46142</v>
      </c>
      <c r="K13" s="21" t="n">
        <v>20000</v>
      </c>
      <c r="L13" s="19">
        <f>IF(J13="","", "Q"&amp;ROUNDUP(MONTH(J13)/3,0)&amp;"/"&amp;YEAR(J13))</f>
        <v/>
      </c>
      <c r="M13" s="19" t="inlineStr">
        <is>
          <t>RISK-01-REGISTER / RISK-03-PLAN</t>
        </is>
      </c>
    </row>
    <row r="14">
      <c r="A14" s="16" t="inlineStr">
        <is>
          <t>R003</t>
        </is>
      </c>
      <c r="B14" s="16" t="inlineStr">
        <is>
          <t>TLS 1.2 noch aktiv</t>
        </is>
      </c>
      <c r="C14" s="16" t="n">
        <v>3</v>
      </c>
      <c r="D14" s="16" t="n">
        <v>4</v>
      </c>
      <c r="E14" s="16">
        <f>IF(OR(C14="",D14=""),"",C14*D14)</f>
        <v/>
      </c>
      <c r="F14" s="16">
        <f>IF(E14="","",IF(E14&gt;=16,"KRITISCH",IF(E14&gt;=9,"HOCH",IF(E14&gt;=5,"MITTEL","NIEDRIG"))))</f>
        <v/>
      </c>
      <c r="G14" s="16" t="inlineStr">
        <is>
          <t>IT-Sec</t>
        </is>
      </c>
      <c r="H14" s="16" t="inlineStr">
        <is>
          <t>Web</t>
        </is>
      </c>
      <c r="I14" s="16" t="inlineStr">
        <is>
          <t>Offen</t>
        </is>
      </c>
      <c r="J14" s="17" t="n">
        <v>46157</v>
      </c>
      <c r="K14" s="18" t="n">
        <v>15000</v>
      </c>
      <c r="L14" s="16">
        <f>IF(J14="","", "Q"&amp;ROUNDUP(MONTH(J14)/3,0)&amp;"/"&amp;YEAR(J14))</f>
        <v/>
      </c>
      <c r="M14" s="16" t="inlineStr">
        <is>
          <t>RISK-01-REGISTER / RISK-03-PLAN</t>
        </is>
      </c>
    </row>
    <row r="15">
      <c r="A15" s="19" t="inlineStr">
        <is>
          <t>R004</t>
        </is>
      </c>
      <c r="B15" s="19" t="inlineStr">
        <is>
          <t>Third-Party Zero-Day</t>
        </is>
      </c>
      <c r="C15" s="19" t="n">
        <v>2</v>
      </c>
      <c r="D15" s="19" t="n">
        <v>4</v>
      </c>
      <c r="E15" s="19">
        <f>IF(OR(C15="",D15=""),"",C15*D15)</f>
        <v/>
      </c>
      <c r="F15" s="19">
        <f>IF(E15="","",IF(E15&gt;=16,"KRITISCH",IF(E15&gt;=9,"HOCH",IF(E15&gt;=5,"MITTEL","NIEDRIG"))))</f>
        <v/>
      </c>
      <c r="G15" s="19" t="inlineStr">
        <is>
          <t>Einkauf</t>
        </is>
      </c>
      <c r="H15" s="19" t="inlineStr">
        <is>
          <t>Lieferk.</t>
        </is>
      </c>
      <c r="I15" s="19" t="inlineStr">
        <is>
          <t>Plan</t>
        </is>
      </c>
      <c r="J15" s="20" t="n">
        <v>46203</v>
      </c>
      <c r="K15" s="21" t="n">
        <v>30000</v>
      </c>
      <c r="L15" s="19">
        <f>IF(J15="","", "Q"&amp;ROUNDUP(MONTH(J15)/3,0)&amp;"/"&amp;YEAR(J15))</f>
        <v/>
      </c>
      <c r="M15" s="19" t="inlineStr">
        <is>
          <t>RISK-01-REGISTER / RISK-03-PLAN</t>
        </is>
      </c>
    </row>
    <row r="16">
      <c r="A16" s="16" t="inlineStr">
        <is>
          <t>R005</t>
        </is>
      </c>
      <c r="B16" s="16" t="inlineStr">
        <is>
          <t>Backup-Test fehlgeschlagen</t>
        </is>
      </c>
      <c r="C16" s="16" t="n">
        <v>3</v>
      </c>
      <c r="D16" s="16" t="n">
        <v>2</v>
      </c>
      <c r="E16" s="16">
        <f>IF(OR(C16="",D16=""),"",C16*D16)</f>
        <v/>
      </c>
      <c r="F16" s="16">
        <f>IF(E16="","",IF(E16&gt;=16,"KRITISCH",IF(E16&gt;=9,"HOCH",IF(E16&gt;=5,"MITTEL","NIEDRIG"))))</f>
        <v/>
      </c>
      <c r="G16" s="16" t="inlineStr">
        <is>
          <t>Backup</t>
        </is>
      </c>
      <c r="H16" s="16" t="inlineStr">
        <is>
          <t>IT</t>
        </is>
      </c>
      <c r="I16" s="16" t="inlineStr">
        <is>
          <t>Offen</t>
        </is>
      </c>
      <c r="J16" s="17" t="n">
        <v>46162</v>
      </c>
      <c r="K16" s="18" t="n">
        <v>10000</v>
      </c>
      <c r="L16" s="16">
        <f>IF(J16="","", "Q"&amp;ROUNDUP(MONTH(J16)/3,0)&amp;"/"&amp;YEAR(J16))</f>
        <v/>
      </c>
      <c r="M16" s="16" t="inlineStr">
        <is>
          <t>RISK-01-REGISTER / RISK-03-PLAN</t>
        </is>
      </c>
    </row>
    <row r="17">
      <c r="A17" s="19" t="n"/>
      <c r="B17" s="19" t="n"/>
      <c r="C17" s="19" t="n"/>
      <c r="D17" s="19" t="n"/>
      <c r="E17" s="19">
        <f>IF(OR(C17="",D17=""),"",C17*D17)</f>
        <v/>
      </c>
      <c r="F17" s="19">
        <f>IF(E17="","",IF(E17&gt;=16,"KRITISCH",IF(E17&gt;=9,"HOCH",IF(E17&gt;=5,"MITTEL","NIEDRIG"))))</f>
        <v/>
      </c>
      <c r="G17" s="19" t="n"/>
      <c r="H17" s="19" t="n"/>
      <c r="I17" s="19" t="n"/>
      <c r="J17" s="20" t="n"/>
      <c r="K17" s="21" t="n"/>
      <c r="L17" s="19">
        <f>IF(J17="","", "Q"&amp;ROUNDUP(MONTH(J17)/3,0)&amp;"/"&amp;YEAR(J17))</f>
        <v/>
      </c>
      <c r="M17" s="19" t="inlineStr">
        <is>
          <t>RISK-01-REGISTER / RISK-03-PLAN</t>
        </is>
      </c>
    </row>
    <row r="18">
      <c r="A18" s="16" t="n"/>
      <c r="B18" s="16" t="n"/>
      <c r="C18" s="16" t="n"/>
      <c r="D18" s="16" t="n"/>
      <c r="E18" s="16">
        <f>IF(OR(C18="",D18=""),"",C18*D18)</f>
        <v/>
      </c>
      <c r="F18" s="16">
        <f>IF(E18="","",IF(E18&gt;=16,"KRITISCH",IF(E18&gt;=9,"HOCH",IF(E18&gt;=5,"MITTEL","NIEDRIG"))))</f>
        <v/>
      </c>
      <c r="G18" s="16" t="n"/>
      <c r="H18" s="16" t="n"/>
      <c r="I18" s="16" t="n"/>
      <c r="J18" s="17" t="n"/>
      <c r="K18" s="18" t="n"/>
      <c r="L18" s="16">
        <f>IF(J18="","", "Q"&amp;ROUNDUP(MONTH(J18)/3,0)&amp;"/"&amp;YEAR(J18))</f>
        <v/>
      </c>
      <c r="M18" s="16" t="inlineStr">
        <is>
          <t>RISK-01-REGISTER / RISK-03-PLAN</t>
        </is>
      </c>
    </row>
    <row r="19">
      <c r="A19" s="19" t="n"/>
      <c r="B19" s="19" t="n"/>
      <c r="C19" s="19" t="n"/>
      <c r="D19" s="19" t="n"/>
      <c r="E19" s="19">
        <f>IF(OR(C19="",D19=""),"",C19*D19)</f>
        <v/>
      </c>
      <c r="F19" s="19">
        <f>IF(E19="","",IF(E19&gt;=16,"KRITISCH",IF(E19&gt;=9,"HOCH",IF(E19&gt;=5,"MITTEL","NIEDRIG"))))</f>
        <v/>
      </c>
      <c r="G19" s="19" t="n"/>
      <c r="H19" s="19" t="n"/>
      <c r="I19" s="19" t="n"/>
      <c r="J19" s="20" t="n"/>
      <c r="K19" s="21" t="n"/>
      <c r="L19" s="19">
        <f>IF(J19="","", "Q"&amp;ROUNDUP(MONTH(J19)/3,0)&amp;"/"&amp;YEAR(J19))</f>
        <v/>
      </c>
      <c r="M19" s="19" t="inlineStr">
        <is>
          <t>RISK-01-REGISTER / RISK-03-PLAN</t>
        </is>
      </c>
    </row>
    <row r="20">
      <c r="A20" s="16" t="n"/>
      <c r="B20" s="16" t="n"/>
      <c r="C20" s="16" t="n"/>
      <c r="D20" s="16" t="n"/>
      <c r="E20" s="16">
        <f>IF(OR(C20="",D20=""),"",C20*D20)</f>
        <v/>
      </c>
      <c r="F20" s="16">
        <f>IF(E20="","",IF(E20&gt;=16,"KRITISCH",IF(E20&gt;=9,"HOCH",IF(E20&gt;=5,"MITTEL","NIEDRIG"))))</f>
        <v/>
      </c>
      <c r="G20" s="16" t="n"/>
      <c r="H20" s="16" t="n"/>
      <c r="I20" s="16" t="n"/>
      <c r="J20" s="17" t="n"/>
      <c r="K20" s="18" t="n"/>
      <c r="L20" s="16">
        <f>IF(J20="","", "Q"&amp;ROUNDUP(MONTH(J20)/3,0)&amp;"/"&amp;YEAR(J20))</f>
        <v/>
      </c>
      <c r="M20" s="16" t="inlineStr">
        <is>
          <t>RISK-01-REGISTER / RISK-03-PLAN</t>
        </is>
      </c>
    </row>
    <row r="21">
      <c r="A21" s="19" t="n"/>
      <c r="B21" s="19" t="n"/>
      <c r="C21" s="19" t="n"/>
      <c r="D21" s="19" t="n"/>
      <c r="E21" s="19">
        <f>IF(OR(C21="",D21=""),"",C21*D21)</f>
        <v/>
      </c>
      <c r="F21" s="19">
        <f>IF(E21="","",IF(E21&gt;=16,"KRITISCH",IF(E21&gt;=9,"HOCH",IF(E21&gt;=5,"MITTEL","NIEDRIG"))))</f>
        <v/>
      </c>
      <c r="G21" s="19" t="n"/>
      <c r="H21" s="19" t="n"/>
      <c r="I21" s="19" t="n"/>
      <c r="J21" s="20" t="n"/>
      <c r="K21" s="21" t="n"/>
      <c r="L21" s="19">
        <f>IF(J21="","", "Q"&amp;ROUNDUP(MONTH(J21)/3,0)&amp;"/"&amp;YEAR(J21))</f>
        <v/>
      </c>
      <c r="M21" s="19" t="inlineStr">
        <is>
          <t>RISK-01-REGISTER / RISK-03-PLAN</t>
        </is>
      </c>
    </row>
    <row r="22">
      <c r="A22" s="16" t="n"/>
      <c r="B22" s="16" t="n"/>
      <c r="C22" s="16" t="n"/>
      <c r="D22" s="16" t="n"/>
      <c r="E22" s="16">
        <f>IF(OR(C22="",D22=""),"",C22*D22)</f>
        <v/>
      </c>
      <c r="F22" s="16">
        <f>IF(E22="","",IF(E22&gt;=16,"KRITISCH",IF(E22&gt;=9,"HOCH",IF(E22&gt;=5,"MITTEL","NIEDRIG"))))</f>
        <v/>
      </c>
      <c r="G22" s="16" t="n"/>
      <c r="H22" s="16" t="n"/>
      <c r="I22" s="16" t="n"/>
      <c r="J22" s="17" t="n"/>
      <c r="K22" s="18" t="n"/>
      <c r="L22" s="16">
        <f>IF(J22="","", "Q"&amp;ROUNDUP(MONTH(J22)/3,0)&amp;"/"&amp;YEAR(J22))</f>
        <v/>
      </c>
      <c r="M22" s="16" t="inlineStr">
        <is>
          <t>RISK-01-REGISTER / RISK-03-PLAN</t>
        </is>
      </c>
    </row>
    <row r="23">
      <c r="A23" s="19" t="n"/>
      <c r="B23" s="19" t="n"/>
      <c r="C23" s="19" t="n"/>
      <c r="D23" s="19" t="n"/>
      <c r="E23" s="19">
        <f>IF(OR(C23="",D23=""),"",C23*D23)</f>
        <v/>
      </c>
      <c r="F23" s="19">
        <f>IF(E23="","",IF(E23&gt;=16,"KRITISCH",IF(E23&gt;=9,"HOCH",IF(E23&gt;=5,"MITTEL","NIEDRIG"))))</f>
        <v/>
      </c>
      <c r="G23" s="19" t="n"/>
      <c r="H23" s="19" t="n"/>
      <c r="I23" s="19" t="n"/>
      <c r="J23" s="20" t="n"/>
      <c r="K23" s="21" t="n"/>
      <c r="L23" s="19">
        <f>IF(J23="","", "Q"&amp;ROUNDUP(MONTH(J23)/3,0)&amp;"/"&amp;YEAR(J23))</f>
        <v/>
      </c>
      <c r="M23" s="19" t="inlineStr">
        <is>
          <t>RISK-01-REGISTER / RISK-03-PLAN</t>
        </is>
      </c>
    </row>
    <row r="24">
      <c r="A24" s="16" t="n"/>
      <c r="B24" s="16" t="n"/>
      <c r="C24" s="16" t="n"/>
      <c r="D24" s="16" t="n"/>
      <c r="E24" s="16">
        <f>IF(OR(C24="",D24=""),"",C24*D24)</f>
        <v/>
      </c>
      <c r="F24" s="16">
        <f>IF(E24="","",IF(E24&gt;=16,"KRITISCH",IF(E24&gt;=9,"HOCH",IF(E24&gt;=5,"MITTEL","NIEDRIG"))))</f>
        <v/>
      </c>
      <c r="G24" s="16" t="n"/>
      <c r="H24" s="16" t="n"/>
      <c r="I24" s="16" t="n"/>
      <c r="J24" s="17" t="n"/>
      <c r="K24" s="18" t="n"/>
      <c r="L24" s="16">
        <f>IF(J24="","", "Q"&amp;ROUNDUP(MONTH(J24)/3,0)&amp;"/"&amp;YEAR(J24))</f>
        <v/>
      </c>
      <c r="M24" s="16" t="inlineStr">
        <is>
          <t>RISK-01-REGISTER / RISK-03-PLAN</t>
        </is>
      </c>
    </row>
    <row r="25">
      <c r="A25" s="19" t="n"/>
      <c r="B25" s="19" t="n"/>
      <c r="C25" s="19" t="n"/>
      <c r="D25" s="19" t="n"/>
      <c r="E25" s="19">
        <f>IF(OR(C25="",D25=""),"",C25*D25)</f>
        <v/>
      </c>
      <c r="F25" s="19">
        <f>IF(E25="","",IF(E25&gt;=16,"KRITISCH",IF(E25&gt;=9,"HOCH",IF(E25&gt;=5,"MITTEL","NIEDRIG"))))</f>
        <v/>
      </c>
      <c r="G25" s="19" t="n"/>
      <c r="H25" s="19" t="n"/>
      <c r="I25" s="19" t="n"/>
      <c r="J25" s="20" t="n"/>
      <c r="K25" s="21" t="n"/>
      <c r="L25" s="19">
        <f>IF(J25="","", "Q"&amp;ROUNDUP(MONTH(J25)/3,0)&amp;"/"&amp;YEAR(J25))</f>
        <v/>
      </c>
      <c r="M25" s="19" t="inlineStr">
        <is>
          <t>RISK-01-REGISTER / RISK-03-PLAN</t>
        </is>
      </c>
    </row>
    <row r="26">
      <c r="A26" s="16" t="n"/>
      <c r="B26" s="16" t="n"/>
      <c r="C26" s="16" t="n"/>
      <c r="D26" s="16" t="n"/>
      <c r="E26" s="16">
        <f>IF(OR(C26="",D26=""),"",C26*D26)</f>
        <v/>
      </c>
      <c r="F26" s="16">
        <f>IF(E26="","",IF(E26&gt;=16,"KRITISCH",IF(E26&gt;=9,"HOCH",IF(E26&gt;=5,"MITTEL","NIEDRIG"))))</f>
        <v/>
      </c>
      <c r="G26" s="16" t="n"/>
      <c r="H26" s="16" t="n"/>
      <c r="I26" s="16" t="n"/>
      <c r="J26" s="17" t="n"/>
      <c r="K26" s="18" t="n"/>
      <c r="L26" s="16">
        <f>IF(J26="","", "Q"&amp;ROUNDUP(MONTH(J26)/3,0)&amp;"/"&amp;YEAR(J26))</f>
        <v/>
      </c>
      <c r="M26" s="16" t="inlineStr">
        <is>
          <t>RISK-01-REGISTER / RISK-03-PLAN</t>
        </is>
      </c>
    </row>
    <row r="27">
      <c r="A27" s="19" t="n"/>
      <c r="B27" s="19" t="n"/>
      <c r="C27" s="19" t="n"/>
      <c r="D27" s="19" t="n"/>
      <c r="E27" s="19">
        <f>IF(OR(C27="",D27=""),"",C27*D27)</f>
        <v/>
      </c>
      <c r="F27" s="19">
        <f>IF(E27="","",IF(E27&gt;=16,"KRITISCH",IF(E27&gt;=9,"HOCH",IF(E27&gt;=5,"MITTEL","NIEDRIG"))))</f>
        <v/>
      </c>
      <c r="G27" s="19" t="n"/>
      <c r="H27" s="19" t="n"/>
      <c r="I27" s="19" t="n"/>
      <c r="J27" s="20" t="n"/>
      <c r="K27" s="21" t="n"/>
      <c r="L27" s="19">
        <f>IF(J27="","", "Q"&amp;ROUNDUP(MONTH(J27)/3,0)&amp;"/"&amp;YEAR(J27))</f>
        <v/>
      </c>
      <c r="M27" s="19" t="inlineStr">
        <is>
          <t>RISK-01-REGISTER / RISK-03-PLAN</t>
        </is>
      </c>
    </row>
    <row r="28">
      <c r="A28" s="16" t="n"/>
      <c r="B28" s="16" t="n"/>
      <c r="C28" s="16" t="n"/>
      <c r="D28" s="16" t="n"/>
      <c r="E28" s="16">
        <f>IF(OR(C28="",D28=""),"",C28*D28)</f>
        <v/>
      </c>
      <c r="F28" s="16">
        <f>IF(E28="","",IF(E28&gt;=16,"KRITISCH",IF(E28&gt;=9,"HOCH",IF(E28&gt;=5,"MITTEL","NIEDRIG"))))</f>
        <v/>
      </c>
      <c r="G28" s="16" t="n"/>
      <c r="H28" s="16" t="n"/>
      <c r="I28" s="16" t="n"/>
      <c r="J28" s="17" t="n"/>
      <c r="K28" s="18" t="n"/>
      <c r="L28" s="16">
        <f>IF(J28="","", "Q"&amp;ROUNDUP(MONTH(J28)/3,0)&amp;"/"&amp;YEAR(J28))</f>
        <v/>
      </c>
      <c r="M28" s="16" t="inlineStr">
        <is>
          <t>RISK-01-REGISTER / RISK-03-PLAN</t>
        </is>
      </c>
    </row>
    <row r="29">
      <c r="A29" s="19" t="n"/>
      <c r="B29" s="19" t="n"/>
      <c r="C29" s="19" t="n"/>
      <c r="D29" s="19" t="n"/>
      <c r="E29" s="19">
        <f>IF(OR(C29="",D29=""),"",C29*D29)</f>
        <v/>
      </c>
      <c r="F29" s="19">
        <f>IF(E29="","",IF(E29&gt;=16,"KRITISCH",IF(E29&gt;=9,"HOCH",IF(E29&gt;=5,"MITTEL","NIEDRIG"))))</f>
        <v/>
      </c>
      <c r="G29" s="19" t="n"/>
      <c r="H29" s="19" t="n"/>
      <c r="I29" s="19" t="n"/>
      <c r="J29" s="20" t="n"/>
      <c r="K29" s="21" t="n"/>
      <c r="L29" s="19">
        <f>IF(J29="","", "Q"&amp;ROUNDUP(MONTH(J29)/3,0)&amp;"/"&amp;YEAR(J29))</f>
        <v/>
      </c>
      <c r="M29" s="19" t="inlineStr">
        <is>
          <t>RISK-01-REGISTER / RISK-03-PLAN</t>
        </is>
      </c>
    </row>
    <row r="30">
      <c r="A30" s="16" t="n"/>
      <c r="B30" s="16" t="n"/>
      <c r="C30" s="16" t="n"/>
      <c r="D30" s="16" t="n"/>
      <c r="E30" s="16">
        <f>IF(OR(C30="",D30=""),"",C30*D30)</f>
        <v/>
      </c>
      <c r="F30" s="16">
        <f>IF(E30="","",IF(E30&gt;=16,"KRITISCH",IF(E30&gt;=9,"HOCH",IF(E30&gt;=5,"MITTEL","NIEDRIG"))))</f>
        <v/>
      </c>
      <c r="G30" s="16" t="n"/>
      <c r="H30" s="16" t="n"/>
      <c r="I30" s="16" t="n"/>
      <c r="J30" s="17" t="n"/>
      <c r="K30" s="18" t="n"/>
      <c r="L30" s="16">
        <f>IF(J30="","", "Q"&amp;ROUNDUP(MONTH(J30)/3,0)&amp;"/"&amp;YEAR(J30))</f>
        <v/>
      </c>
      <c r="M30" s="16" t="inlineStr">
        <is>
          <t>RISK-01-REGISTER / RISK-03-PLAN</t>
        </is>
      </c>
    </row>
    <row r="31">
      <c r="A31" s="19" t="n"/>
      <c r="B31" s="19" t="n"/>
      <c r="C31" s="19" t="n"/>
      <c r="D31" s="19" t="n"/>
      <c r="E31" s="19">
        <f>IF(OR(C31="",D31=""),"",C31*D31)</f>
        <v/>
      </c>
      <c r="F31" s="19">
        <f>IF(E31="","",IF(E31&gt;=16,"KRITISCH",IF(E31&gt;=9,"HOCH",IF(E31&gt;=5,"MITTEL","NIEDRIG"))))</f>
        <v/>
      </c>
      <c r="G31" s="19" t="n"/>
      <c r="H31" s="19" t="n"/>
      <c r="I31" s="19" t="n"/>
      <c r="J31" s="20" t="n"/>
      <c r="K31" s="21" t="n"/>
      <c r="L31" s="19">
        <f>IF(J31="","", "Q"&amp;ROUNDUP(MONTH(J31)/3,0)&amp;"/"&amp;YEAR(J31))</f>
        <v/>
      </c>
      <c r="M31" s="19" t="inlineStr">
        <is>
          <t>RISK-01-REGISTER / RISK-03-PLAN</t>
        </is>
      </c>
    </row>
    <row r="32">
      <c r="A32" s="16" t="n"/>
      <c r="B32" s="16" t="n"/>
      <c r="C32" s="16" t="n"/>
      <c r="D32" s="16" t="n"/>
      <c r="E32" s="16">
        <f>IF(OR(C32="",D32=""),"",C32*D32)</f>
        <v/>
      </c>
      <c r="F32" s="16">
        <f>IF(E32="","",IF(E32&gt;=16,"KRITISCH",IF(E32&gt;=9,"HOCH",IF(E32&gt;=5,"MITTEL","NIEDRIG"))))</f>
        <v/>
      </c>
      <c r="G32" s="16" t="n"/>
      <c r="H32" s="16" t="n"/>
      <c r="I32" s="16" t="n"/>
      <c r="J32" s="17" t="n"/>
      <c r="K32" s="18" t="n"/>
      <c r="L32" s="16">
        <f>IF(J32="","", "Q"&amp;ROUNDUP(MONTH(J32)/3,0)&amp;"/"&amp;YEAR(J32))</f>
        <v/>
      </c>
      <c r="M32" s="16" t="inlineStr">
        <is>
          <t>RISK-01-REGISTER / RISK-03-PLAN</t>
        </is>
      </c>
    </row>
    <row r="33">
      <c r="A33" s="19" t="n"/>
      <c r="B33" s="19" t="n"/>
      <c r="C33" s="19" t="n"/>
      <c r="D33" s="19" t="n"/>
      <c r="E33" s="19">
        <f>IF(OR(C33="",D33=""),"",C33*D33)</f>
        <v/>
      </c>
      <c r="F33" s="19">
        <f>IF(E33="","",IF(E33&gt;=16,"KRITISCH",IF(E33&gt;=9,"HOCH",IF(E33&gt;=5,"MITTEL","NIEDRIG"))))</f>
        <v/>
      </c>
      <c r="G33" s="19" t="n"/>
      <c r="H33" s="19" t="n"/>
      <c r="I33" s="19" t="n"/>
      <c r="J33" s="20" t="n"/>
      <c r="K33" s="21" t="n"/>
      <c r="L33" s="19">
        <f>IF(J33="","", "Q"&amp;ROUNDUP(MONTH(J33)/3,0)&amp;"/"&amp;YEAR(J33))</f>
        <v/>
      </c>
      <c r="M33" s="19" t="inlineStr">
        <is>
          <t>RISK-01-REGISTER / RISK-03-PLAN</t>
        </is>
      </c>
    </row>
    <row r="34">
      <c r="A34" s="16" t="n"/>
      <c r="B34" s="16" t="n"/>
      <c r="C34" s="16" t="n"/>
      <c r="D34" s="16" t="n"/>
      <c r="E34" s="16">
        <f>IF(OR(C34="",D34=""),"",C34*D34)</f>
        <v/>
      </c>
      <c r="F34" s="16">
        <f>IF(E34="","",IF(E34&gt;=16,"KRITISCH",IF(E34&gt;=9,"HOCH",IF(E34&gt;=5,"MITTEL","NIEDRIG"))))</f>
        <v/>
      </c>
      <c r="G34" s="16" t="n"/>
      <c r="H34" s="16" t="n"/>
      <c r="I34" s="16" t="n"/>
      <c r="J34" s="17" t="n"/>
      <c r="K34" s="18" t="n"/>
      <c r="L34" s="16">
        <f>IF(J34="","", "Q"&amp;ROUNDUP(MONTH(J34)/3,0)&amp;"/"&amp;YEAR(J34))</f>
        <v/>
      </c>
      <c r="M34" s="16" t="inlineStr">
        <is>
          <t>RISK-01-REGISTER / RISK-03-PLAN</t>
        </is>
      </c>
    </row>
    <row r="35">
      <c r="A35" s="19" t="n"/>
      <c r="B35" s="19" t="n"/>
      <c r="C35" s="19" t="n"/>
      <c r="D35" s="19" t="n"/>
      <c r="E35" s="19">
        <f>IF(OR(C35="",D35=""),"",C35*D35)</f>
        <v/>
      </c>
      <c r="F35" s="19">
        <f>IF(E35="","",IF(E35&gt;=16,"KRITISCH",IF(E35&gt;=9,"HOCH",IF(E35&gt;=5,"MITTEL","NIEDRIG"))))</f>
        <v/>
      </c>
      <c r="G35" s="19" t="n"/>
      <c r="H35" s="19" t="n"/>
      <c r="I35" s="19" t="n"/>
      <c r="J35" s="20" t="n"/>
      <c r="K35" s="21" t="n"/>
      <c r="L35" s="19">
        <f>IF(J35="","", "Q"&amp;ROUNDUP(MONTH(J35)/3,0)&amp;"/"&amp;YEAR(J35))</f>
        <v/>
      </c>
      <c r="M35" s="19" t="inlineStr">
        <is>
          <t>RISK-01-REGISTER / RISK-03-PLAN</t>
        </is>
      </c>
    </row>
    <row r="36">
      <c r="A36" s="16" t="n"/>
      <c r="B36" s="16" t="n"/>
      <c r="C36" s="16" t="n"/>
      <c r="D36" s="16" t="n"/>
      <c r="E36" s="16">
        <f>IF(OR(C36="",D36=""),"",C36*D36)</f>
        <v/>
      </c>
      <c r="F36" s="16">
        <f>IF(E36="","",IF(E36&gt;=16,"KRITISCH",IF(E36&gt;=9,"HOCH",IF(E36&gt;=5,"MITTEL","NIEDRIG"))))</f>
        <v/>
      </c>
      <c r="G36" s="16" t="n"/>
      <c r="H36" s="16" t="n"/>
      <c r="I36" s="16" t="n"/>
      <c r="J36" s="17" t="n"/>
      <c r="K36" s="18" t="n"/>
      <c r="L36" s="16">
        <f>IF(J36="","", "Q"&amp;ROUNDUP(MONTH(J36)/3,0)&amp;"/"&amp;YEAR(J36))</f>
        <v/>
      </c>
      <c r="M36" s="16" t="inlineStr">
        <is>
          <t>RISK-01-REGISTER / RISK-03-PLAN</t>
        </is>
      </c>
    </row>
    <row r="37">
      <c r="A37" s="19" t="n"/>
      <c r="B37" s="19" t="n"/>
      <c r="C37" s="19" t="n"/>
      <c r="D37" s="19" t="n"/>
      <c r="E37" s="19">
        <f>IF(OR(C37="",D37=""),"",C37*D37)</f>
        <v/>
      </c>
      <c r="F37" s="19">
        <f>IF(E37="","",IF(E37&gt;=16,"KRITISCH",IF(E37&gt;=9,"HOCH",IF(E37&gt;=5,"MITTEL","NIEDRIG"))))</f>
        <v/>
      </c>
      <c r="G37" s="19" t="n"/>
      <c r="H37" s="19" t="n"/>
      <c r="I37" s="19" t="n"/>
      <c r="J37" s="20" t="n"/>
      <c r="K37" s="21" t="n"/>
      <c r="L37" s="19">
        <f>IF(J37="","", "Q"&amp;ROUNDUP(MONTH(J37)/3,0)&amp;"/"&amp;YEAR(J37))</f>
        <v/>
      </c>
      <c r="M37" s="19" t="inlineStr">
        <is>
          <t>RISK-01-REGISTER / RISK-03-PLAN</t>
        </is>
      </c>
    </row>
    <row r="38">
      <c r="A38" s="16" t="n"/>
      <c r="B38" s="16" t="n"/>
      <c r="C38" s="16" t="n"/>
      <c r="D38" s="16" t="n"/>
      <c r="E38" s="16">
        <f>IF(OR(C38="",D38=""),"",C38*D38)</f>
        <v/>
      </c>
      <c r="F38" s="16">
        <f>IF(E38="","",IF(E38&gt;=16,"KRITISCH",IF(E38&gt;=9,"HOCH",IF(E38&gt;=5,"MITTEL","NIEDRIG"))))</f>
        <v/>
      </c>
      <c r="G38" s="16" t="n"/>
      <c r="H38" s="16" t="n"/>
      <c r="I38" s="16" t="n"/>
      <c r="J38" s="17" t="n"/>
      <c r="K38" s="18" t="n"/>
      <c r="L38" s="16">
        <f>IF(J38="","", "Q"&amp;ROUNDUP(MONTH(J38)/3,0)&amp;"/"&amp;YEAR(J38))</f>
        <v/>
      </c>
      <c r="M38" s="16" t="inlineStr">
        <is>
          <t>RISK-01-REGISTER / RISK-03-PLAN</t>
        </is>
      </c>
    </row>
    <row r="39">
      <c r="A39" s="19" t="n"/>
      <c r="B39" s="19" t="n"/>
      <c r="C39" s="19" t="n"/>
      <c r="D39" s="19" t="n"/>
      <c r="E39" s="19">
        <f>IF(OR(C39="",D39=""),"",C39*D39)</f>
        <v/>
      </c>
      <c r="F39" s="19">
        <f>IF(E39="","",IF(E39&gt;=16,"KRITISCH",IF(E39&gt;=9,"HOCH",IF(E39&gt;=5,"MITTEL","NIEDRIG"))))</f>
        <v/>
      </c>
      <c r="G39" s="19" t="n"/>
      <c r="H39" s="19" t="n"/>
      <c r="I39" s="19" t="n"/>
      <c r="J39" s="20" t="n"/>
      <c r="K39" s="21" t="n"/>
      <c r="L39" s="19">
        <f>IF(J39="","", "Q"&amp;ROUNDUP(MONTH(J39)/3,0)&amp;"/"&amp;YEAR(J39))</f>
        <v/>
      </c>
      <c r="M39" s="19" t="inlineStr">
        <is>
          <t>RISK-01-REGISTER / RISK-03-PLAN</t>
        </is>
      </c>
    </row>
    <row r="40">
      <c r="A40" s="16" t="n"/>
      <c r="B40" s="16" t="n"/>
      <c r="C40" s="16" t="n"/>
      <c r="D40" s="16" t="n"/>
      <c r="E40" s="16">
        <f>IF(OR(C40="",D40=""),"",C40*D40)</f>
        <v/>
      </c>
      <c r="F40" s="16">
        <f>IF(E40="","",IF(E40&gt;=16,"KRITISCH",IF(E40&gt;=9,"HOCH",IF(E40&gt;=5,"MITTEL","NIEDRIG"))))</f>
        <v/>
      </c>
      <c r="G40" s="16" t="n"/>
      <c r="H40" s="16" t="n"/>
      <c r="I40" s="16" t="n"/>
      <c r="J40" s="17" t="n"/>
      <c r="K40" s="18" t="n"/>
      <c r="L40" s="16">
        <f>IF(J40="","", "Q"&amp;ROUNDUP(MONTH(J40)/3,0)&amp;"/"&amp;YEAR(J40))</f>
        <v/>
      </c>
      <c r="M40" s="16" t="inlineStr">
        <is>
          <t>RISK-01-REGISTER / RISK-03-PLAN</t>
        </is>
      </c>
    </row>
    <row r="41">
      <c r="A41" s="19" t="n"/>
      <c r="B41" s="19" t="n"/>
      <c r="C41" s="19" t="n"/>
      <c r="D41" s="19" t="n"/>
      <c r="E41" s="19">
        <f>IF(OR(C41="",D41=""),"",C41*D41)</f>
        <v/>
      </c>
      <c r="F41" s="19">
        <f>IF(E41="","",IF(E41&gt;=16,"KRITISCH",IF(E41&gt;=9,"HOCH",IF(E41&gt;=5,"MITTEL","NIEDRIG"))))</f>
        <v/>
      </c>
      <c r="G41" s="19" t="n"/>
      <c r="H41" s="19" t="n"/>
      <c r="I41" s="19" t="n"/>
      <c r="J41" s="20" t="n"/>
      <c r="K41" s="21" t="n"/>
      <c r="L41" s="19">
        <f>IF(J41="","", "Q"&amp;ROUNDUP(MONTH(J41)/3,0)&amp;"/"&amp;YEAR(J41))</f>
        <v/>
      </c>
      <c r="M41" s="19" t="inlineStr">
        <is>
          <t>RISK-01-REGISTER / RISK-03-PLAN</t>
        </is>
      </c>
    </row>
    <row r="42">
      <c r="A42" s="16" t="n"/>
      <c r="B42" s="16" t="n"/>
      <c r="C42" s="16" t="n"/>
      <c r="D42" s="16" t="n"/>
      <c r="E42" s="16">
        <f>IF(OR(C42="",D42=""),"",C42*D42)</f>
        <v/>
      </c>
      <c r="F42" s="16">
        <f>IF(E42="","",IF(E42&gt;=16,"KRITISCH",IF(E42&gt;=9,"HOCH",IF(E42&gt;=5,"MITTEL","NIEDRIG"))))</f>
        <v/>
      </c>
      <c r="G42" s="16" t="n"/>
      <c r="H42" s="16" t="n"/>
      <c r="I42" s="16" t="n"/>
      <c r="J42" s="17" t="n"/>
      <c r="K42" s="18" t="n"/>
      <c r="L42" s="16">
        <f>IF(J42="","", "Q"&amp;ROUNDUP(MONTH(J42)/3,0)&amp;"/"&amp;YEAR(J42))</f>
        <v/>
      </c>
      <c r="M42" s="16" t="inlineStr">
        <is>
          <t>RISK-01-REGISTER / RISK-03-PLAN</t>
        </is>
      </c>
    </row>
    <row r="43">
      <c r="A43" s="19" t="n"/>
      <c r="B43" s="19" t="n"/>
      <c r="C43" s="19" t="n"/>
      <c r="D43" s="19" t="n"/>
      <c r="E43" s="19">
        <f>IF(OR(C43="",D43=""),"",C43*D43)</f>
        <v/>
      </c>
      <c r="F43" s="19">
        <f>IF(E43="","",IF(E43&gt;=16,"KRITISCH",IF(E43&gt;=9,"HOCH",IF(E43&gt;=5,"MITTEL","NIEDRIG"))))</f>
        <v/>
      </c>
      <c r="G43" s="19" t="n"/>
      <c r="H43" s="19" t="n"/>
      <c r="I43" s="19" t="n"/>
      <c r="J43" s="20" t="n"/>
      <c r="K43" s="21" t="n"/>
      <c r="L43" s="19">
        <f>IF(J43="","", "Q"&amp;ROUNDUP(MONTH(J43)/3,0)&amp;"/"&amp;YEAR(J43))</f>
        <v/>
      </c>
      <c r="M43" s="19" t="inlineStr">
        <is>
          <t>RISK-01-REGISTER / RISK-03-PLAN</t>
        </is>
      </c>
    </row>
    <row r="44">
      <c r="A44" s="16" t="n"/>
      <c r="B44" s="16" t="n"/>
      <c r="C44" s="16" t="n"/>
      <c r="D44" s="16" t="n"/>
      <c r="E44" s="16">
        <f>IF(OR(C44="",D44=""),"",C44*D44)</f>
        <v/>
      </c>
      <c r="F44" s="16">
        <f>IF(E44="","",IF(E44&gt;=16,"KRITISCH",IF(E44&gt;=9,"HOCH",IF(E44&gt;=5,"MITTEL","NIEDRIG"))))</f>
        <v/>
      </c>
      <c r="G44" s="16" t="n"/>
      <c r="H44" s="16" t="n"/>
      <c r="I44" s="16" t="n"/>
      <c r="J44" s="17" t="n"/>
      <c r="K44" s="18" t="n"/>
      <c r="L44" s="16">
        <f>IF(J44="","", "Q"&amp;ROUNDUP(MONTH(J44)/3,0)&amp;"/"&amp;YEAR(J44))</f>
        <v/>
      </c>
      <c r="M44" s="16" t="inlineStr">
        <is>
          <t>RISK-01-REGISTER / RISK-03-PLAN</t>
        </is>
      </c>
    </row>
    <row r="45">
      <c r="A45" s="19" t="n"/>
      <c r="B45" s="19" t="n"/>
      <c r="C45" s="19" t="n"/>
      <c r="D45" s="19" t="n"/>
      <c r="E45" s="19">
        <f>IF(OR(C45="",D45=""),"",C45*D45)</f>
        <v/>
      </c>
      <c r="F45" s="19">
        <f>IF(E45="","",IF(E45&gt;=16,"KRITISCH",IF(E45&gt;=9,"HOCH",IF(E45&gt;=5,"MITTEL","NIEDRIG"))))</f>
        <v/>
      </c>
      <c r="G45" s="19" t="n"/>
      <c r="H45" s="19" t="n"/>
      <c r="I45" s="19" t="n"/>
      <c r="J45" s="20" t="n"/>
      <c r="K45" s="21" t="n"/>
      <c r="L45" s="19">
        <f>IF(J45="","", "Q"&amp;ROUNDUP(MONTH(J45)/3,0)&amp;"/"&amp;YEAR(J45))</f>
        <v/>
      </c>
      <c r="M45" s="19" t="inlineStr">
        <is>
          <t>RISK-01-REGISTER / RISK-03-PLAN</t>
        </is>
      </c>
    </row>
    <row r="46">
      <c r="A46" s="16" t="n"/>
      <c r="B46" s="16" t="n"/>
      <c r="C46" s="16" t="n"/>
      <c r="D46" s="16" t="n"/>
      <c r="E46" s="16">
        <f>IF(OR(C46="",D46=""),"",C46*D46)</f>
        <v/>
      </c>
      <c r="F46" s="16">
        <f>IF(E46="","",IF(E46&gt;=16,"KRITISCH",IF(E46&gt;=9,"HOCH",IF(E46&gt;=5,"MITTEL","NIEDRIG"))))</f>
        <v/>
      </c>
      <c r="G46" s="16" t="n"/>
      <c r="H46" s="16" t="n"/>
      <c r="I46" s="16" t="n"/>
      <c r="J46" s="17" t="n"/>
      <c r="K46" s="18" t="n"/>
      <c r="L46" s="16">
        <f>IF(J46="","", "Q"&amp;ROUNDUP(MONTH(J46)/3,0)&amp;"/"&amp;YEAR(J46))</f>
        <v/>
      </c>
      <c r="M46" s="16" t="inlineStr">
        <is>
          <t>RISK-01-REGISTER / RISK-03-PLAN</t>
        </is>
      </c>
    </row>
    <row r="47">
      <c r="A47" s="19" t="n"/>
      <c r="B47" s="19" t="n"/>
      <c r="C47" s="19" t="n"/>
      <c r="D47" s="19" t="n"/>
      <c r="E47" s="19">
        <f>IF(OR(C47="",D47=""),"",C47*D47)</f>
        <v/>
      </c>
      <c r="F47" s="19">
        <f>IF(E47="","",IF(E47&gt;=16,"KRITISCH",IF(E47&gt;=9,"HOCH",IF(E47&gt;=5,"MITTEL","NIEDRIG"))))</f>
        <v/>
      </c>
      <c r="G47" s="19" t="n"/>
      <c r="H47" s="19" t="n"/>
      <c r="I47" s="19" t="n"/>
      <c r="J47" s="20" t="n"/>
      <c r="K47" s="21" t="n"/>
      <c r="L47" s="19">
        <f>IF(J47="","", "Q"&amp;ROUNDUP(MONTH(J47)/3,0)&amp;"/"&amp;YEAR(J47))</f>
        <v/>
      </c>
      <c r="M47" s="19" t="inlineStr">
        <is>
          <t>RISK-01-REGISTER / RISK-03-PLAN</t>
        </is>
      </c>
    </row>
    <row r="48">
      <c r="A48" s="16" t="n"/>
      <c r="B48" s="16" t="n"/>
      <c r="C48" s="16" t="n"/>
      <c r="D48" s="16" t="n"/>
      <c r="E48" s="16">
        <f>IF(OR(C48="",D48=""),"",C48*D48)</f>
        <v/>
      </c>
      <c r="F48" s="16">
        <f>IF(E48="","",IF(E48&gt;=16,"KRITISCH",IF(E48&gt;=9,"HOCH",IF(E48&gt;=5,"MITTEL","NIEDRIG"))))</f>
        <v/>
      </c>
      <c r="G48" s="16" t="n"/>
      <c r="H48" s="16" t="n"/>
      <c r="I48" s="16" t="n"/>
      <c r="J48" s="17" t="n"/>
      <c r="K48" s="18" t="n"/>
      <c r="L48" s="16">
        <f>IF(J48="","", "Q"&amp;ROUNDUP(MONTH(J48)/3,0)&amp;"/"&amp;YEAR(J48))</f>
        <v/>
      </c>
      <c r="M48" s="16" t="inlineStr">
        <is>
          <t>RISK-01-REGISTER / RISK-03-PLAN</t>
        </is>
      </c>
    </row>
    <row r="49">
      <c r="A49" s="19" t="n"/>
      <c r="B49" s="19" t="n"/>
      <c r="C49" s="19" t="n"/>
      <c r="D49" s="19" t="n"/>
      <c r="E49" s="19">
        <f>IF(OR(C49="",D49=""),"",C49*D49)</f>
        <v/>
      </c>
      <c r="F49" s="19">
        <f>IF(E49="","",IF(E49&gt;=16,"KRITISCH",IF(E49&gt;=9,"HOCH",IF(E49&gt;=5,"MITTEL","NIEDRIG"))))</f>
        <v/>
      </c>
      <c r="G49" s="19" t="n"/>
      <c r="H49" s="19" t="n"/>
      <c r="I49" s="19" t="n"/>
      <c r="J49" s="20" t="n"/>
      <c r="K49" s="21" t="n"/>
      <c r="L49" s="19">
        <f>IF(J49="","", "Q"&amp;ROUNDUP(MONTH(J49)/3,0)&amp;"/"&amp;YEAR(J49))</f>
        <v/>
      </c>
      <c r="M49" s="19" t="inlineStr">
        <is>
          <t>RISK-01-REGISTER / RISK-03-PLAN</t>
        </is>
      </c>
    </row>
    <row r="50">
      <c r="A50" s="16" t="n"/>
      <c r="B50" s="16" t="n"/>
      <c r="C50" s="16" t="n"/>
      <c r="D50" s="16" t="n"/>
      <c r="E50" s="16">
        <f>IF(OR(C50="",D50=""),"",C50*D50)</f>
        <v/>
      </c>
      <c r="F50" s="16">
        <f>IF(E50="","",IF(E50&gt;=16,"KRITISCH",IF(E50&gt;=9,"HOCH",IF(E50&gt;=5,"MITTEL","NIEDRIG"))))</f>
        <v/>
      </c>
      <c r="G50" s="16" t="n"/>
      <c r="H50" s="16" t="n"/>
      <c r="I50" s="16" t="n"/>
      <c r="J50" s="17" t="n"/>
      <c r="K50" s="18" t="n"/>
      <c r="L50" s="16">
        <f>IF(J50="","", "Q"&amp;ROUNDUP(MONTH(J50)/3,0)&amp;"/"&amp;YEAR(J50))</f>
        <v/>
      </c>
      <c r="M50" s="16" t="inlineStr">
        <is>
          <t>RISK-01-REGISTER / RISK-03-PLAN</t>
        </is>
      </c>
    </row>
    <row r="51">
      <c r="A51" s="19" t="n"/>
      <c r="B51" s="19" t="n"/>
      <c r="C51" s="19" t="n"/>
      <c r="D51" s="19" t="n"/>
      <c r="E51" s="19">
        <f>IF(OR(C51="",D51=""),"",C51*D51)</f>
        <v/>
      </c>
      <c r="F51" s="19">
        <f>IF(E51="","",IF(E51&gt;=16,"KRITISCH",IF(E51&gt;=9,"HOCH",IF(E51&gt;=5,"MITTEL","NIEDRIG"))))</f>
        <v/>
      </c>
      <c r="G51" s="19" t="n"/>
      <c r="H51" s="19" t="n"/>
      <c r="I51" s="19" t="n"/>
      <c r="J51" s="20" t="n"/>
      <c r="K51" s="21" t="n"/>
      <c r="L51" s="19">
        <f>IF(J51="","", "Q"&amp;ROUNDUP(MONTH(J51)/3,0)&amp;"/"&amp;YEAR(J51))</f>
        <v/>
      </c>
      <c r="M51" s="19" t="inlineStr">
        <is>
          <t>RISK-01-REGISTER / RISK-03-PLAN</t>
        </is>
      </c>
    </row>
    <row r="52">
      <c r="A52" s="16" t="n"/>
      <c r="B52" s="16" t="n"/>
      <c r="C52" s="16" t="n"/>
      <c r="D52" s="16" t="n"/>
      <c r="E52" s="16">
        <f>IF(OR(C52="",D52=""),"",C52*D52)</f>
        <v/>
      </c>
      <c r="F52" s="16">
        <f>IF(E52="","",IF(E52&gt;=16,"KRITISCH",IF(E52&gt;=9,"HOCH",IF(E52&gt;=5,"MITTEL","NIEDRIG"))))</f>
        <v/>
      </c>
      <c r="G52" s="16" t="n"/>
      <c r="H52" s="16" t="n"/>
      <c r="I52" s="16" t="n"/>
      <c r="J52" s="17" t="n"/>
      <c r="K52" s="18" t="n"/>
      <c r="L52" s="16">
        <f>IF(J52="","", "Q"&amp;ROUNDUP(MONTH(J52)/3,0)&amp;"/"&amp;YEAR(J52))</f>
        <v/>
      </c>
      <c r="M52" s="16" t="inlineStr">
        <is>
          <t>RISK-01-REGISTER / RISK-03-PLAN</t>
        </is>
      </c>
    </row>
    <row r="53">
      <c r="A53" s="19" t="n"/>
      <c r="B53" s="19" t="n"/>
      <c r="C53" s="19" t="n"/>
      <c r="D53" s="19" t="n"/>
      <c r="E53" s="19">
        <f>IF(OR(C53="",D53=""),"",C53*D53)</f>
        <v/>
      </c>
      <c r="F53" s="19">
        <f>IF(E53="","",IF(E53&gt;=16,"KRITISCH",IF(E53&gt;=9,"HOCH",IF(E53&gt;=5,"MITTEL","NIEDRIG"))))</f>
        <v/>
      </c>
      <c r="G53" s="19" t="n"/>
      <c r="H53" s="19" t="n"/>
      <c r="I53" s="19" t="n"/>
      <c r="J53" s="20" t="n"/>
      <c r="K53" s="21" t="n"/>
      <c r="L53" s="19">
        <f>IF(J53="","", "Q"&amp;ROUNDUP(MONTH(J53)/3,0)&amp;"/"&amp;YEAR(J53))</f>
        <v/>
      </c>
      <c r="M53" s="19" t="inlineStr">
        <is>
          <t>RISK-01-REGISTER / RISK-03-PLAN</t>
        </is>
      </c>
    </row>
    <row r="54">
      <c r="A54" s="16" t="n"/>
      <c r="B54" s="16" t="n"/>
      <c r="C54" s="16" t="n"/>
      <c r="D54" s="16" t="n"/>
      <c r="E54" s="16">
        <f>IF(OR(C54="",D54=""),"",C54*D54)</f>
        <v/>
      </c>
      <c r="F54" s="16">
        <f>IF(E54="","",IF(E54&gt;=16,"KRITISCH",IF(E54&gt;=9,"HOCH",IF(E54&gt;=5,"MITTEL","NIEDRIG"))))</f>
        <v/>
      </c>
      <c r="G54" s="16" t="n"/>
      <c r="H54" s="16" t="n"/>
      <c r="I54" s="16" t="n"/>
      <c r="J54" s="17" t="n"/>
      <c r="K54" s="18" t="n"/>
      <c r="L54" s="16">
        <f>IF(J54="","", "Q"&amp;ROUNDUP(MONTH(J54)/3,0)&amp;"/"&amp;YEAR(J54))</f>
        <v/>
      </c>
      <c r="M54" s="16" t="inlineStr">
        <is>
          <t>RISK-01-REGISTER / RISK-03-PLAN</t>
        </is>
      </c>
    </row>
    <row r="55">
      <c r="A55" s="19" t="n"/>
      <c r="B55" s="19" t="n"/>
      <c r="C55" s="19" t="n"/>
      <c r="D55" s="19" t="n"/>
      <c r="E55" s="19">
        <f>IF(OR(C55="",D55=""),"",C55*D55)</f>
        <v/>
      </c>
      <c r="F55" s="19">
        <f>IF(E55="","",IF(E55&gt;=16,"KRITISCH",IF(E55&gt;=9,"HOCH",IF(E55&gt;=5,"MITTEL","NIEDRIG"))))</f>
        <v/>
      </c>
      <c r="G55" s="19" t="n"/>
      <c r="H55" s="19" t="n"/>
      <c r="I55" s="19" t="n"/>
      <c r="J55" s="20" t="n"/>
      <c r="K55" s="21" t="n"/>
      <c r="L55" s="19">
        <f>IF(J55="","", "Q"&amp;ROUNDUP(MONTH(J55)/3,0)&amp;"/"&amp;YEAR(J55))</f>
        <v/>
      </c>
      <c r="M55" s="19" t="inlineStr">
        <is>
          <t>RISK-01-REGISTER / RISK-03-PLAN</t>
        </is>
      </c>
    </row>
    <row r="56">
      <c r="A56" s="16" t="n"/>
      <c r="B56" s="16" t="n"/>
      <c r="C56" s="16" t="n"/>
      <c r="D56" s="16" t="n"/>
      <c r="E56" s="16">
        <f>IF(OR(C56="",D56=""),"",C56*D56)</f>
        <v/>
      </c>
      <c r="F56" s="16">
        <f>IF(E56="","",IF(E56&gt;=16,"KRITISCH",IF(E56&gt;=9,"HOCH",IF(E56&gt;=5,"MITTEL","NIEDRIG"))))</f>
        <v/>
      </c>
      <c r="G56" s="16" t="n"/>
      <c r="H56" s="16" t="n"/>
      <c r="I56" s="16" t="n"/>
      <c r="J56" s="17" t="n"/>
      <c r="K56" s="18" t="n"/>
      <c r="L56" s="16">
        <f>IF(J56="","", "Q"&amp;ROUNDUP(MONTH(J56)/3,0)&amp;"/"&amp;YEAR(J56))</f>
        <v/>
      </c>
      <c r="M56" s="16" t="inlineStr">
        <is>
          <t>RISK-01-REGISTER / RISK-03-PLAN</t>
        </is>
      </c>
    </row>
    <row r="57">
      <c r="A57" s="19" t="n"/>
      <c r="B57" s="19" t="n"/>
      <c r="C57" s="19" t="n"/>
      <c r="D57" s="19" t="n"/>
      <c r="E57" s="19">
        <f>IF(OR(C57="",D57=""),"",C57*D57)</f>
        <v/>
      </c>
      <c r="F57" s="19">
        <f>IF(E57="","",IF(E57&gt;=16,"KRITISCH",IF(E57&gt;=9,"HOCH",IF(E57&gt;=5,"MITTEL","NIEDRIG"))))</f>
        <v/>
      </c>
      <c r="G57" s="19" t="n"/>
      <c r="H57" s="19" t="n"/>
      <c r="I57" s="19" t="n"/>
      <c r="J57" s="20" t="n"/>
      <c r="K57" s="21" t="n"/>
      <c r="L57" s="19">
        <f>IF(J57="","", "Q"&amp;ROUNDUP(MONTH(J57)/3,0)&amp;"/"&amp;YEAR(J57))</f>
        <v/>
      </c>
      <c r="M57" s="19" t="inlineStr">
        <is>
          <t>RISK-01-REGISTER / RISK-03-PLAN</t>
        </is>
      </c>
    </row>
    <row r="58">
      <c r="A58" s="16" t="n"/>
      <c r="B58" s="16" t="n"/>
      <c r="C58" s="16" t="n"/>
      <c r="D58" s="16" t="n"/>
      <c r="E58" s="16">
        <f>IF(OR(C58="",D58=""),"",C58*D58)</f>
        <v/>
      </c>
      <c r="F58" s="16">
        <f>IF(E58="","",IF(E58&gt;=16,"KRITISCH",IF(E58&gt;=9,"HOCH",IF(E58&gt;=5,"MITTEL","NIEDRIG"))))</f>
        <v/>
      </c>
      <c r="G58" s="16" t="n"/>
      <c r="H58" s="16" t="n"/>
      <c r="I58" s="16" t="n"/>
      <c r="J58" s="17" t="n"/>
      <c r="K58" s="18" t="n"/>
      <c r="L58" s="16">
        <f>IF(J58="","", "Q"&amp;ROUNDUP(MONTH(J58)/3,0)&amp;"/"&amp;YEAR(J58))</f>
        <v/>
      </c>
      <c r="M58" s="16" t="inlineStr">
        <is>
          <t>RISK-01-REGISTER / RISK-03-PLAN</t>
        </is>
      </c>
    </row>
    <row r="59">
      <c r="A59" s="19" t="n"/>
      <c r="B59" s="19" t="n"/>
      <c r="C59" s="19" t="n"/>
      <c r="D59" s="19" t="n"/>
      <c r="E59" s="19">
        <f>IF(OR(C59="",D59=""),"",C59*D59)</f>
        <v/>
      </c>
      <c r="F59" s="19">
        <f>IF(E59="","",IF(E59&gt;=16,"KRITISCH",IF(E59&gt;=9,"HOCH",IF(E59&gt;=5,"MITTEL","NIEDRIG"))))</f>
        <v/>
      </c>
      <c r="G59" s="19" t="n"/>
      <c r="H59" s="19" t="n"/>
      <c r="I59" s="19" t="n"/>
      <c r="J59" s="20" t="n"/>
      <c r="K59" s="21" t="n"/>
      <c r="L59" s="19">
        <f>IF(J59="","", "Q"&amp;ROUNDUP(MONTH(J59)/3,0)&amp;"/"&amp;YEAR(J59))</f>
        <v/>
      </c>
      <c r="M59" s="19" t="inlineStr">
        <is>
          <t>RISK-01-REGISTER / RISK-03-PLAN</t>
        </is>
      </c>
    </row>
    <row r="60">
      <c r="A60" s="16" t="n"/>
      <c r="B60" s="16" t="n"/>
      <c r="C60" s="16" t="n"/>
      <c r="D60" s="16" t="n"/>
      <c r="E60" s="16">
        <f>IF(OR(C60="",D60=""),"",C60*D60)</f>
        <v/>
      </c>
      <c r="F60" s="16">
        <f>IF(E60="","",IF(E60&gt;=16,"KRITISCH",IF(E60&gt;=9,"HOCH",IF(E60&gt;=5,"MITTEL","NIEDRIG"))))</f>
        <v/>
      </c>
      <c r="G60" s="16" t="n"/>
      <c r="H60" s="16" t="n"/>
      <c r="I60" s="16" t="n"/>
      <c r="J60" s="17" t="n"/>
      <c r="K60" s="18" t="n"/>
      <c r="L60" s="16">
        <f>IF(J60="","", "Q"&amp;ROUNDUP(MONTH(J60)/3,0)&amp;"/"&amp;YEAR(J60))</f>
        <v/>
      </c>
      <c r="M60" s="16" t="inlineStr">
        <is>
          <t>RISK-01-REGISTER / RISK-03-PLAN</t>
        </is>
      </c>
    </row>
    <row r="61">
      <c r="A61" s="19" t="n"/>
      <c r="B61" s="19" t="n"/>
      <c r="C61" s="19" t="n"/>
      <c r="D61" s="19" t="n"/>
      <c r="E61" s="19">
        <f>IF(OR(C61="",D61=""),"",C61*D61)</f>
        <v/>
      </c>
      <c r="F61" s="19">
        <f>IF(E61="","",IF(E61&gt;=16,"KRITISCH",IF(E61&gt;=9,"HOCH",IF(E61&gt;=5,"MITTEL","NIEDRIG"))))</f>
        <v/>
      </c>
      <c r="G61" s="19" t="n"/>
      <c r="H61" s="19" t="n"/>
      <c r="I61" s="19" t="n"/>
      <c r="J61" s="20" t="n"/>
      <c r="K61" s="21" t="n"/>
      <c r="L61" s="19">
        <f>IF(J61="","", "Q"&amp;ROUNDUP(MONTH(J61)/3,0)&amp;"/"&amp;YEAR(J61))</f>
        <v/>
      </c>
      <c r="M61" s="19" t="inlineStr">
        <is>
          <t>RISK-01-REGISTER / RISK-03-PLAN</t>
        </is>
      </c>
    </row>
    <row r="62">
      <c r="A62" s="16" t="n"/>
      <c r="B62" s="16" t="n"/>
      <c r="C62" s="16" t="n"/>
      <c r="D62" s="16" t="n"/>
      <c r="E62" s="16">
        <f>IF(OR(C62="",D62=""),"",C62*D62)</f>
        <v/>
      </c>
      <c r="F62" s="16">
        <f>IF(E62="","",IF(E62&gt;=16,"KRITISCH",IF(E62&gt;=9,"HOCH",IF(E62&gt;=5,"MITTEL","NIEDRIG"))))</f>
        <v/>
      </c>
      <c r="G62" s="16" t="n"/>
      <c r="H62" s="16" t="n"/>
      <c r="I62" s="16" t="n"/>
      <c r="J62" s="17" t="n"/>
      <c r="K62" s="18" t="n"/>
      <c r="L62" s="16">
        <f>IF(J62="","", "Q"&amp;ROUNDUP(MONTH(J62)/3,0)&amp;"/"&amp;YEAR(J62))</f>
        <v/>
      </c>
      <c r="M62" s="16" t="inlineStr">
        <is>
          <t>RISK-01-REGISTER / RISK-03-PLAN</t>
        </is>
      </c>
    </row>
    <row r="63">
      <c r="A63" s="19" t="n"/>
      <c r="B63" s="19" t="n"/>
      <c r="C63" s="19" t="n"/>
      <c r="D63" s="19" t="n"/>
      <c r="E63" s="19">
        <f>IF(OR(C63="",D63=""),"",C63*D63)</f>
        <v/>
      </c>
      <c r="F63" s="19">
        <f>IF(E63="","",IF(E63&gt;=16,"KRITISCH",IF(E63&gt;=9,"HOCH",IF(E63&gt;=5,"MITTEL","NIEDRIG"))))</f>
        <v/>
      </c>
      <c r="G63" s="19" t="n"/>
      <c r="H63" s="19" t="n"/>
      <c r="I63" s="19" t="n"/>
      <c r="J63" s="20" t="n"/>
      <c r="K63" s="21" t="n"/>
      <c r="L63" s="19">
        <f>IF(J63="","", "Q"&amp;ROUNDUP(MONTH(J63)/3,0)&amp;"/"&amp;YEAR(J63))</f>
        <v/>
      </c>
      <c r="M63" s="19" t="inlineStr">
        <is>
          <t>RISK-01-REGISTER / RISK-03-PLAN</t>
        </is>
      </c>
    </row>
    <row r="64">
      <c r="A64" s="16" t="n"/>
      <c r="B64" s="16" t="n"/>
      <c r="C64" s="16" t="n"/>
      <c r="D64" s="16" t="n"/>
      <c r="E64" s="16">
        <f>IF(OR(C64="",D64=""),"",C64*D64)</f>
        <v/>
      </c>
      <c r="F64" s="16">
        <f>IF(E64="","",IF(E64&gt;=16,"KRITISCH",IF(E64&gt;=9,"HOCH",IF(E64&gt;=5,"MITTEL","NIEDRIG"))))</f>
        <v/>
      </c>
      <c r="G64" s="16" t="n"/>
      <c r="H64" s="16" t="n"/>
      <c r="I64" s="16" t="n"/>
      <c r="J64" s="17" t="n"/>
      <c r="K64" s="18" t="n"/>
      <c r="L64" s="16">
        <f>IF(J64="","", "Q"&amp;ROUNDUP(MONTH(J64)/3,0)&amp;"/"&amp;YEAR(J64))</f>
        <v/>
      </c>
      <c r="M64" s="16" t="inlineStr">
        <is>
          <t>RISK-01-REGISTER / RISK-03-PLAN</t>
        </is>
      </c>
    </row>
    <row r="65">
      <c r="A65" s="19" t="n"/>
      <c r="B65" s="19" t="n"/>
      <c r="C65" s="19" t="n"/>
      <c r="D65" s="19" t="n"/>
      <c r="E65" s="19">
        <f>IF(OR(C65="",D65=""),"",C65*D65)</f>
        <v/>
      </c>
      <c r="F65" s="19">
        <f>IF(E65="","",IF(E65&gt;=16,"KRITISCH",IF(E65&gt;=9,"HOCH",IF(E65&gt;=5,"MITTEL","NIEDRIG"))))</f>
        <v/>
      </c>
      <c r="G65" s="19" t="n"/>
      <c r="H65" s="19" t="n"/>
      <c r="I65" s="19" t="n"/>
      <c r="J65" s="20" t="n"/>
      <c r="K65" s="21" t="n"/>
      <c r="L65" s="19">
        <f>IF(J65="","", "Q"&amp;ROUNDUP(MONTH(J65)/3,0)&amp;"/"&amp;YEAR(J65))</f>
        <v/>
      </c>
      <c r="M65" s="19" t="inlineStr">
        <is>
          <t>RISK-01-REGISTER / RISK-03-PLAN</t>
        </is>
      </c>
    </row>
    <row r="66">
      <c r="A66" s="16" t="n"/>
      <c r="B66" s="16" t="n"/>
      <c r="C66" s="16" t="n"/>
      <c r="D66" s="16" t="n"/>
      <c r="E66" s="16">
        <f>IF(OR(C66="",D66=""),"",C66*D66)</f>
        <v/>
      </c>
      <c r="F66" s="16">
        <f>IF(E66="","",IF(E66&gt;=16,"KRITISCH",IF(E66&gt;=9,"HOCH",IF(E66&gt;=5,"MITTEL","NIEDRIG"))))</f>
        <v/>
      </c>
      <c r="G66" s="16" t="n"/>
      <c r="H66" s="16" t="n"/>
      <c r="I66" s="16" t="n"/>
      <c r="J66" s="17" t="n"/>
      <c r="K66" s="18" t="n"/>
      <c r="L66" s="16">
        <f>IF(J66="","", "Q"&amp;ROUNDUP(MONTH(J66)/3,0)&amp;"/"&amp;YEAR(J66))</f>
        <v/>
      </c>
      <c r="M66" s="16" t="inlineStr">
        <is>
          <t>RISK-01-REGISTER / RISK-03-PLAN</t>
        </is>
      </c>
    </row>
    <row r="67">
      <c r="A67" s="19" t="n"/>
      <c r="B67" s="19" t="n"/>
      <c r="C67" s="19" t="n"/>
      <c r="D67" s="19" t="n"/>
      <c r="E67" s="19">
        <f>IF(OR(C67="",D67=""),"",C67*D67)</f>
        <v/>
      </c>
      <c r="F67" s="19">
        <f>IF(E67="","",IF(E67&gt;=16,"KRITISCH",IF(E67&gt;=9,"HOCH",IF(E67&gt;=5,"MITTEL","NIEDRIG"))))</f>
        <v/>
      </c>
      <c r="G67" s="19" t="n"/>
      <c r="H67" s="19" t="n"/>
      <c r="I67" s="19" t="n"/>
      <c r="J67" s="20" t="n"/>
      <c r="K67" s="21" t="n"/>
      <c r="L67" s="19">
        <f>IF(J67="","", "Q"&amp;ROUNDUP(MONTH(J67)/3,0)&amp;"/"&amp;YEAR(J67))</f>
        <v/>
      </c>
      <c r="M67" s="19" t="inlineStr">
        <is>
          <t>RISK-01-REGISTER / RISK-03-PLAN</t>
        </is>
      </c>
    </row>
    <row r="68">
      <c r="A68" s="16" t="n"/>
      <c r="B68" s="16" t="n"/>
      <c r="C68" s="16" t="n"/>
      <c r="D68" s="16" t="n"/>
      <c r="E68" s="16">
        <f>IF(OR(C68="",D68=""),"",C68*D68)</f>
        <v/>
      </c>
      <c r="F68" s="16">
        <f>IF(E68="","",IF(E68&gt;=16,"KRITISCH",IF(E68&gt;=9,"HOCH",IF(E68&gt;=5,"MITTEL","NIEDRIG"))))</f>
        <v/>
      </c>
      <c r="G68" s="16" t="n"/>
      <c r="H68" s="16" t="n"/>
      <c r="I68" s="16" t="n"/>
      <c r="J68" s="17" t="n"/>
      <c r="K68" s="18" t="n"/>
      <c r="L68" s="16">
        <f>IF(J68="","", "Q"&amp;ROUNDUP(MONTH(J68)/3,0)&amp;"/"&amp;YEAR(J68))</f>
        <v/>
      </c>
      <c r="M68" s="16" t="inlineStr">
        <is>
          <t>RISK-01-REGISTER / RISK-03-PLAN</t>
        </is>
      </c>
    </row>
    <row r="69">
      <c r="A69" s="19" t="n"/>
      <c r="B69" s="19" t="n"/>
      <c r="C69" s="19" t="n"/>
      <c r="D69" s="19" t="n"/>
      <c r="E69" s="19">
        <f>IF(OR(C69="",D69=""),"",C69*D69)</f>
        <v/>
      </c>
      <c r="F69" s="19">
        <f>IF(E69="","",IF(E69&gt;=16,"KRITISCH",IF(E69&gt;=9,"HOCH",IF(E69&gt;=5,"MITTEL","NIEDRIG"))))</f>
        <v/>
      </c>
      <c r="G69" s="19" t="n"/>
      <c r="H69" s="19" t="n"/>
      <c r="I69" s="19" t="n"/>
      <c r="J69" s="20" t="n"/>
      <c r="K69" s="21" t="n"/>
      <c r="L69" s="19">
        <f>IF(J69="","", "Q"&amp;ROUNDUP(MONTH(J69)/3,0)&amp;"/"&amp;YEAR(J69))</f>
        <v/>
      </c>
      <c r="M69" s="19" t="inlineStr">
        <is>
          <t>RISK-01-REGISTER / RISK-03-PLAN</t>
        </is>
      </c>
    </row>
    <row r="70">
      <c r="A70" s="16" t="n"/>
      <c r="B70" s="16" t="n"/>
      <c r="C70" s="16" t="n"/>
      <c r="D70" s="16" t="n"/>
      <c r="E70" s="16">
        <f>IF(OR(C70="",D70=""),"",C70*D70)</f>
        <v/>
      </c>
      <c r="F70" s="16">
        <f>IF(E70="","",IF(E70&gt;=16,"KRITISCH",IF(E70&gt;=9,"HOCH",IF(E70&gt;=5,"MITTEL","NIEDRIG"))))</f>
        <v/>
      </c>
      <c r="G70" s="16" t="n"/>
      <c r="H70" s="16" t="n"/>
      <c r="I70" s="16" t="n"/>
      <c r="J70" s="17" t="n"/>
      <c r="K70" s="18" t="n"/>
      <c r="L70" s="16">
        <f>IF(J70="","", "Q"&amp;ROUNDUP(MONTH(J70)/3,0)&amp;"/"&amp;YEAR(J70))</f>
        <v/>
      </c>
      <c r="M70" s="16" t="inlineStr">
        <is>
          <t>RISK-01-REGISTER / RISK-03-PLAN</t>
        </is>
      </c>
    </row>
    <row r="71">
      <c r="A71" s="19" t="n"/>
      <c r="B71" s="19" t="n"/>
      <c r="C71" s="19" t="n"/>
      <c r="D71" s="19" t="n"/>
      <c r="E71" s="19">
        <f>IF(OR(C71="",D71=""),"",C71*D71)</f>
        <v/>
      </c>
      <c r="F71" s="19">
        <f>IF(E71="","",IF(E71&gt;=16,"KRITISCH",IF(E71&gt;=9,"HOCH",IF(E71&gt;=5,"MITTEL","NIEDRIG"))))</f>
        <v/>
      </c>
      <c r="G71" s="19" t="n"/>
      <c r="H71" s="19" t="n"/>
      <c r="I71" s="19" t="n"/>
      <c r="J71" s="20" t="n"/>
      <c r="K71" s="21" t="n"/>
      <c r="L71" s="19">
        <f>IF(J71="","", "Q"&amp;ROUNDUP(MONTH(J71)/3,0)&amp;"/"&amp;YEAR(J71))</f>
        <v/>
      </c>
      <c r="M71" s="19" t="inlineStr">
        <is>
          <t>RISK-01-REGISTER / RISK-03-PLAN</t>
        </is>
      </c>
    </row>
    <row r="72">
      <c r="A72" s="16" t="n"/>
      <c r="B72" s="16" t="n"/>
      <c r="C72" s="16" t="n"/>
      <c r="D72" s="16" t="n"/>
      <c r="E72" s="16">
        <f>IF(OR(C72="",D72=""),"",C72*D72)</f>
        <v/>
      </c>
      <c r="F72" s="16">
        <f>IF(E72="","",IF(E72&gt;=16,"KRITISCH",IF(E72&gt;=9,"HOCH",IF(E72&gt;=5,"MITTEL","NIEDRIG"))))</f>
        <v/>
      </c>
      <c r="G72" s="16" t="n"/>
      <c r="H72" s="16" t="n"/>
      <c r="I72" s="16" t="n"/>
      <c r="J72" s="17" t="n"/>
      <c r="K72" s="18" t="n"/>
      <c r="L72" s="16">
        <f>IF(J72="","", "Q"&amp;ROUNDUP(MONTH(J72)/3,0)&amp;"/"&amp;YEAR(J72))</f>
        <v/>
      </c>
      <c r="M72" s="16" t="inlineStr">
        <is>
          <t>RISK-01-REGISTER / RISK-03-PLAN</t>
        </is>
      </c>
    </row>
    <row r="73">
      <c r="A73" s="19" t="n"/>
      <c r="B73" s="19" t="n"/>
      <c r="C73" s="19" t="n"/>
      <c r="D73" s="19" t="n"/>
      <c r="E73" s="19">
        <f>IF(OR(C73="",D73=""),"",C73*D73)</f>
        <v/>
      </c>
      <c r="F73" s="19">
        <f>IF(E73="","",IF(E73&gt;=16,"KRITISCH",IF(E73&gt;=9,"HOCH",IF(E73&gt;=5,"MITTEL","NIEDRIG"))))</f>
        <v/>
      </c>
      <c r="G73" s="19" t="n"/>
      <c r="H73" s="19" t="n"/>
      <c r="I73" s="19" t="n"/>
      <c r="J73" s="20" t="n"/>
      <c r="K73" s="21" t="n"/>
      <c r="L73" s="19">
        <f>IF(J73="","", "Q"&amp;ROUNDUP(MONTH(J73)/3,0)&amp;"/"&amp;YEAR(J73))</f>
        <v/>
      </c>
      <c r="M73" s="19" t="inlineStr">
        <is>
          <t>RISK-01-REGISTER / RISK-03-PLAN</t>
        </is>
      </c>
    </row>
    <row r="74">
      <c r="A74" s="16" t="n"/>
      <c r="B74" s="16" t="n"/>
      <c r="C74" s="16" t="n"/>
      <c r="D74" s="16" t="n"/>
      <c r="E74" s="16">
        <f>IF(OR(C74="",D74=""),"",C74*D74)</f>
        <v/>
      </c>
      <c r="F74" s="16">
        <f>IF(E74="","",IF(E74&gt;=16,"KRITISCH",IF(E74&gt;=9,"HOCH",IF(E74&gt;=5,"MITTEL","NIEDRIG"))))</f>
        <v/>
      </c>
      <c r="G74" s="16" t="n"/>
      <c r="H74" s="16" t="n"/>
      <c r="I74" s="16" t="n"/>
      <c r="J74" s="17" t="n"/>
      <c r="K74" s="18" t="n"/>
      <c r="L74" s="16">
        <f>IF(J74="","", "Q"&amp;ROUNDUP(MONTH(J74)/3,0)&amp;"/"&amp;YEAR(J74))</f>
        <v/>
      </c>
      <c r="M74" s="16" t="inlineStr">
        <is>
          <t>RISK-01-REGISTER / RISK-03-PLAN</t>
        </is>
      </c>
    </row>
    <row r="75">
      <c r="A75" s="19" t="n"/>
      <c r="B75" s="19" t="n"/>
      <c r="C75" s="19" t="n"/>
      <c r="D75" s="19" t="n"/>
      <c r="E75" s="19">
        <f>IF(OR(C75="",D75=""),"",C75*D75)</f>
        <v/>
      </c>
      <c r="F75" s="19">
        <f>IF(E75="","",IF(E75&gt;=16,"KRITISCH",IF(E75&gt;=9,"HOCH",IF(E75&gt;=5,"MITTEL","NIEDRIG"))))</f>
        <v/>
      </c>
      <c r="G75" s="19" t="n"/>
      <c r="H75" s="19" t="n"/>
      <c r="I75" s="19" t="n"/>
      <c r="J75" s="20" t="n"/>
      <c r="K75" s="21" t="n"/>
      <c r="L75" s="19">
        <f>IF(J75="","", "Q"&amp;ROUNDUP(MONTH(J75)/3,0)&amp;"/"&amp;YEAR(J75))</f>
        <v/>
      </c>
      <c r="M75" s="19" t="inlineStr">
        <is>
          <t>RISK-01-REGISTER / RISK-03-PLAN</t>
        </is>
      </c>
    </row>
    <row r="76">
      <c r="A76" s="16" t="n"/>
      <c r="B76" s="16" t="n"/>
      <c r="C76" s="16" t="n"/>
      <c r="D76" s="16" t="n"/>
      <c r="E76" s="16">
        <f>IF(OR(C76="",D76=""),"",C76*D76)</f>
        <v/>
      </c>
      <c r="F76" s="16">
        <f>IF(E76="","",IF(E76&gt;=16,"KRITISCH",IF(E76&gt;=9,"HOCH",IF(E76&gt;=5,"MITTEL","NIEDRIG"))))</f>
        <v/>
      </c>
      <c r="G76" s="16" t="n"/>
      <c r="H76" s="16" t="n"/>
      <c r="I76" s="16" t="n"/>
      <c r="J76" s="17" t="n"/>
      <c r="K76" s="18" t="n"/>
      <c r="L76" s="16">
        <f>IF(J76="","", "Q"&amp;ROUNDUP(MONTH(J76)/3,0)&amp;"/"&amp;YEAR(J76))</f>
        <v/>
      </c>
      <c r="M76" s="16" t="inlineStr">
        <is>
          <t>RISK-01-REGISTER / RISK-03-PLAN</t>
        </is>
      </c>
    </row>
    <row r="77">
      <c r="A77" s="19" t="n"/>
      <c r="B77" s="19" t="n"/>
      <c r="C77" s="19" t="n"/>
      <c r="D77" s="19" t="n"/>
      <c r="E77" s="19">
        <f>IF(OR(C77="",D77=""),"",C77*D77)</f>
        <v/>
      </c>
      <c r="F77" s="19">
        <f>IF(E77="","",IF(E77&gt;=16,"KRITISCH",IF(E77&gt;=9,"HOCH",IF(E77&gt;=5,"MITTEL","NIEDRIG"))))</f>
        <v/>
      </c>
      <c r="G77" s="19" t="n"/>
      <c r="H77" s="19" t="n"/>
      <c r="I77" s="19" t="n"/>
      <c r="J77" s="20" t="n"/>
      <c r="K77" s="21" t="n"/>
      <c r="L77" s="19">
        <f>IF(J77="","", "Q"&amp;ROUNDUP(MONTH(J77)/3,0)&amp;"/"&amp;YEAR(J77))</f>
        <v/>
      </c>
      <c r="M77" s="19" t="inlineStr">
        <is>
          <t>RISK-01-REGISTER / RISK-03-PLAN</t>
        </is>
      </c>
    </row>
    <row r="78">
      <c r="A78" s="16" t="n"/>
      <c r="B78" s="16" t="n"/>
      <c r="C78" s="16" t="n"/>
      <c r="D78" s="16" t="n"/>
      <c r="E78" s="16">
        <f>IF(OR(C78="",D78=""),"",C78*D78)</f>
        <v/>
      </c>
      <c r="F78" s="16">
        <f>IF(E78="","",IF(E78&gt;=16,"KRITISCH",IF(E78&gt;=9,"HOCH",IF(E78&gt;=5,"MITTEL","NIEDRIG"))))</f>
        <v/>
      </c>
      <c r="G78" s="16" t="n"/>
      <c r="H78" s="16" t="n"/>
      <c r="I78" s="16" t="n"/>
      <c r="J78" s="17" t="n"/>
      <c r="K78" s="18" t="n"/>
      <c r="L78" s="16">
        <f>IF(J78="","", "Q"&amp;ROUNDUP(MONTH(J78)/3,0)&amp;"/"&amp;YEAR(J78))</f>
        <v/>
      </c>
      <c r="M78" s="16" t="inlineStr">
        <is>
          <t>RISK-01-REGISTER / RISK-03-PLAN</t>
        </is>
      </c>
    </row>
    <row r="79">
      <c r="A79" s="19" t="n"/>
      <c r="B79" s="19" t="n"/>
      <c r="C79" s="19" t="n"/>
      <c r="D79" s="19" t="n"/>
      <c r="E79" s="19">
        <f>IF(OR(C79="",D79=""),"",C79*D79)</f>
        <v/>
      </c>
      <c r="F79" s="19">
        <f>IF(E79="","",IF(E79&gt;=16,"KRITISCH",IF(E79&gt;=9,"HOCH",IF(E79&gt;=5,"MITTEL","NIEDRIG"))))</f>
        <v/>
      </c>
      <c r="G79" s="19" t="n"/>
      <c r="H79" s="19" t="n"/>
      <c r="I79" s="19" t="n"/>
      <c r="J79" s="20" t="n"/>
      <c r="K79" s="21" t="n"/>
      <c r="L79" s="19">
        <f>IF(J79="","", "Q"&amp;ROUNDUP(MONTH(J79)/3,0)&amp;"/"&amp;YEAR(J79))</f>
        <v/>
      </c>
      <c r="M79" s="19" t="inlineStr">
        <is>
          <t>RISK-01-REGISTER / RISK-03-PLAN</t>
        </is>
      </c>
    </row>
    <row r="80">
      <c r="A80" s="16" t="n"/>
      <c r="B80" s="16" t="n"/>
      <c r="C80" s="16" t="n"/>
      <c r="D80" s="16" t="n"/>
      <c r="E80" s="16">
        <f>IF(OR(C80="",D80=""),"",C80*D80)</f>
        <v/>
      </c>
      <c r="F80" s="16">
        <f>IF(E80="","",IF(E80&gt;=16,"KRITISCH",IF(E80&gt;=9,"HOCH",IF(E80&gt;=5,"MITTEL","NIEDRIG"))))</f>
        <v/>
      </c>
      <c r="G80" s="16" t="n"/>
      <c r="H80" s="16" t="n"/>
      <c r="I80" s="16" t="n"/>
      <c r="J80" s="17" t="n"/>
      <c r="K80" s="18" t="n"/>
      <c r="L80" s="16">
        <f>IF(J80="","", "Q"&amp;ROUNDUP(MONTH(J80)/3,0)&amp;"/"&amp;YEAR(J80))</f>
        <v/>
      </c>
      <c r="M80" s="16" t="inlineStr">
        <is>
          <t>RISK-01-REGISTER / RISK-03-PLAN</t>
        </is>
      </c>
    </row>
    <row r="81">
      <c r="A81" s="19" t="n"/>
      <c r="B81" s="19" t="n"/>
      <c r="C81" s="19" t="n"/>
      <c r="D81" s="19" t="n"/>
      <c r="E81" s="19">
        <f>IF(OR(C81="",D81=""),"",C81*D81)</f>
        <v/>
      </c>
      <c r="F81" s="19">
        <f>IF(E81="","",IF(E81&gt;=16,"KRITISCH",IF(E81&gt;=9,"HOCH",IF(E81&gt;=5,"MITTEL","NIEDRIG"))))</f>
        <v/>
      </c>
      <c r="G81" s="19" t="n"/>
      <c r="H81" s="19" t="n"/>
      <c r="I81" s="19" t="n"/>
      <c r="J81" s="20" t="n"/>
      <c r="K81" s="21" t="n"/>
      <c r="L81" s="19">
        <f>IF(J81="","", "Q"&amp;ROUNDUP(MONTH(J81)/3,0)&amp;"/"&amp;YEAR(J81))</f>
        <v/>
      </c>
      <c r="M81" s="19" t="inlineStr">
        <is>
          <t>RISK-01-REGISTER / RISK-03-PLAN</t>
        </is>
      </c>
    </row>
    <row r="82">
      <c r="A82" s="16" t="n"/>
      <c r="B82" s="16" t="n"/>
      <c r="C82" s="16" t="n"/>
      <c r="D82" s="16" t="n"/>
      <c r="E82" s="16">
        <f>IF(OR(C82="",D82=""),"",C82*D82)</f>
        <v/>
      </c>
      <c r="F82" s="16">
        <f>IF(E82="","",IF(E82&gt;=16,"KRITISCH",IF(E82&gt;=9,"HOCH",IF(E82&gt;=5,"MITTEL","NIEDRIG"))))</f>
        <v/>
      </c>
      <c r="G82" s="16" t="n"/>
      <c r="H82" s="16" t="n"/>
      <c r="I82" s="16" t="n"/>
      <c r="J82" s="17" t="n"/>
      <c r="K82" s="18" t="n"/>
      <c r="L82" s="16">
        <f>IF(J82="","", "Q"&amp;ROUNDUP(MONTH(J82)/3,0)&amp;"/"&amp;YEAR(J82))</f>
        <v/>
      </c>
      <c r="M82" s="16" t="inlineStr">
        <is>
          <t>RISK-01-REGISTER / RISK-03-PLAN</t>
        </is>
      </c>
    </row>
    <row r="83">
      <c r="A83" s="19" t="n"/>
      <c r="B83" s="19" t="n"/>
      <c r="C83" s="19" t="n"/>
      <c r="D83" s="19" t="n"/>
      <c r="E83" s="19">
        <f>IF(OR(C83="",D83=""),"",C83*D83)</f>
        <v/>
      </c>
      <c r="F83" s="19">
        <f>IF(E83="","",IF(E83&gt;=16,"KRITISCH",IF(E83&gt;=9,"HOCH",IF(E83&gt;=5,"MITTEL","NIEDRIG"))))</f>
        <v/>
      </c>
      <c r="G83" s="19" t="n"/>
      <c r="H83" s="19" t="n"/>
      <c r="I83" s="19" t="n"/>
      <c r="J83" s="20" t="n"/>
      <c r="K83" s="21" t="n"/>
      <c r="L83" s="19">
        <f>IF(J83="","", "Q"&amp;ROUNDUP(MONTH(J83)/3,0)&amp;"/"&amp;YEAR(J83))</f>
        <v/>
      </c>
      <c r="M83" s="19" t="inlineStr">
        <is>
          <t>RISK-01-REGISTER / RISK-03-PLAN</t>
        </is>
      </c>
    </row>
    <row r="84">
      <c r="A84" s="16" t="n"/>
      <c r="B84" s="16" t="n"/>
      <c r="C84" s="16" t="n"/>
      <c r="D84" s="16" t="n"/>
      <c r="E84" s="16">
        <f>IF(OR(C84="",D84=""),"",C84*D84)</f>
        <v/>
      </c>
      <c r="F84" s="16">
        <f>IF(E84="","",IF(E84&gt;=16,"KRITISCH",IF(E84&gt;=9,"HOCH",IF(E84&gt;=5,"MITTEL","NIEDRIG"))))</f>
        <v/>
      </c>
      <c r="G84" s="16" t="n"/>
      <c r="H84" s="16" t="n"/>
      <c r="I84" s="16" t="n"/>
      <c r="J84" s="17" t="n"/>
      <c r="K84" s="18" t="n"/>
      <c r="L84" s="16">
        <f>IF(J84="","", "Q"&amp;ROUNDUP(MONTH(J84)/3,0)&amp;"/"&amp;YEAR(J84))</f>
        <v/>
      </c>
      <c r="M84" s="16" t="inlineStr">
        <is>
          <t>RISK-01-REGISTER / RISK-03-PLAN</t>
        </is>
      </c>
    </row>
    <row r="85">
      <c r="A85" s="19" t="n"/>
      <c r="B85" s="19" t="n"/>
      <c r="C85" s="19" t="n"/>
      <c r="D85" s="19" t="n"/>
      <c r="E85" s="19">
        <f>IF(OR(C85="",D85=""),"",C85*D85)</f>
        <v/>
      </c>
      <c r="F85" s="19">
        <f>IF(E85="","",IF(E85&gt;=16,"KRITISCH",IF(E85&gt;=9,"HOCH",IF(E85&gt;=5,"MITTEL","NIEDRIG"))))</f>
        <v/>
      </c>
      <c r="G85" s="19" t="n"/>
      <c r="H85" s="19" t="n"/>
      <c r="I85" s="19" t="n"/>
      <c r="J85" s="20" t="n"/>
      <c r="K85" s="21" t="n"/>
      <c r="L85" s="19">
        <f>IF(J85="","", "Q"&amp;ROUNDUP(MONTH(J85)/3,0)&amp;"/"&amp;YEAR(J85))</f>
        <v/>
      </c>
      <c r="M85" s="19" t="inlineStr">
        <is>
          <t>RISK-01-REGISTER / RISK-03-PLAN</t>
        </is>
      </c>
    </row>
    <row r="86">
      <c r="A86" s="16" t="n"/>
      <c r="B86" s="16" t="n"/>
      <c r="C86" s="16" t="n"/>
      <c r="D86" s="16" t="n"/>
      <c r="E86" s="16">
        <f>IF(OR(C86="",D86=""),"",C86*D86)</f>
        <v/>
      </c>
      <c r="F86" s="16">
        <f>IF(E86="","",IF(E86&gt;=16,"KRITISCH",IF(E86&gt;=9,"HOCH",IF(E86&gt;=5,"MITTEL","NIEDRIG"))))</f>
        <v/>
      </c>
      <c r="G86" s="16" t="n"/>
      <c r="H86" s="16" t="n"/>
      <c r="I86" s="16" t="n"/>
      <c r="J86" s="17" t="n"/>
      <c r="K86" s="18" t="n"/>
      <c r="L86" s="16">
        <f>IF(J86="","", "Q"&amp;ROUNDUP(MONTH(J86)/3,0)&amp;"/"&amp;YEAR(J86))</f>
        <v/>
      </c>
      <c r="M86" s="16" t="inlineStr">
        <is>
          <t>RISK-01-REGISTER / RISK-03-PLAN</t>
        </is>
      </c>
    </row>
    <row r="87">
      <c r="A87" s="19" t="n"/>
      <c r="B87" s="19" t="n"/>
      <c r="C87" s="19" t="n"/>
      <c r="D87" s="19" t="n"/>
      <c r="E87" s="19">
        <f>IF(OR(C87="",D87=""),"",C87*D87)</f>
        <v/>
      </c>
      <c r="F87" s="19">
        <f>IF(E87="","",IF(E87&gt;=16,"KRITISCH",IF(E87&gt;=9,"HOCH",IF(E87&gt;=5,"MITTEL","NIEDRIG"))))</f>
        <v/>
      </c>
      <c r="G87" s="19" t="n"/>
      <c r="H87" s="19" t="n"/>
      <c r="I87" s="19" t="n"/>
      <c r="J87" s="20" t="n"/>
      <c r="K87" s="21" t="n"/>
      <c r="L87" s="19">
        <f>IF(J87="","", "Q"&amp;ROUNDUP(MONTH(J87)/3,0)&amp;"/"&amp;YEAR(J87))</f>
        <v/>
      </c>
      <c r="M87" s="19" t="inlineStr">
        <is>
          <t>RISK-01-REGISTER / RISK-03-PLAN</t>
        </is>
      </c>
    </row>
    <row r="88">
      <c r="A88" s="16" t="n"/>
      <c r="B88" s="16" t="n"/>
      <c r="C88" s="16" t="n"/>
      <c r="D88" s="16" t="n"/>
      <c r="E88" s="16">
        <f>IF(OR(C88="",D88=""),"",C88*D88)</f>
        <v/>
      </c>
      <c r="F88" s="16">
        <f>IF(E88="","",IF(E88&gt;=16,"KRITISCH",IF(E88&gt;=9,"HOCH",IF(E88&gt;=5,"MITTEL","NIEDRIG"))))</f>
        <v/>
      </c>
      <c r="G88" s="16" t="n"/>
      <c r="H88" s="16" t="n"/>
      <c r="I88" s="16" t="n"/>
      <c r="J88" s="17" t="n"/>
      <c r="K88" s="18" t="n"/>
      <c r="L88" s="16">
        <f>IF(J88="","", "Q"&amp;ROUNDUP(MONTH(J88)/3,0)&amp;"/"&amp;YEAR(J88))</f>
        <v/>
      </c>
      <c r="M88" s="16" t="inlineStr">
        <is>
          <t>RISK-01-REGISTER / RISK-03-PLAN</t>
        </is>
      </c>
    </row>
    <row r="89">
      <c r="A89" s="19" t="n"/>
      <c r="B89" s="19" t="n"/>
      <c r="C89" s="19" t="n"/>
      <c r="D89" s="19" t="n"/>
      <c r="E89" s="19">
        <f>IF(OR(C89="",D89=""),"",C89*D89)</f>
        <v/>
      </c>
      <c r="F89" s="19">
        <f>IF(E89="","",IF(E89&gt;=16,"KRITISCH",IF(E89&gt;=9,"HOCH",IF(E89&gt;=5,"MITTEL","NIEDRIG"))))</f>
        <v/>
      </c>
      <c r="G89" s="19" t="n"/>
      <c r="H89" s="19" t="n"/>
      <c r="I89" s="19" t="n"/>
      <c r="J89" s="20" t="n"/>
      <c r="K89" s="21" t="n"/>
      <c r="L89" s="19">
        <f>IF(J89="","", "Q"&amp;ROUNDUP(MONTH(J89)/3,0)&amp;"/"&amp;YEAR(J89))</f>
        <v/>
      </c>
      <c r="M89" s="19" t="inlineStr">
        <is>
          <t>RISK-01-REGISTER / RISK-03-PLAN</t>
        </is>
      </c>
    </row>
    <row r="90">
      <c r="A90" s="16" t="n"/>
      <c r="B90" s="16" t="n"/>
      <c r="C90" s="16" t="n"/>
      <c r="D90" s="16" t="n"/>
      <c r="E90" s="16">
        <f>IF(OR(C90="",D90=""),"",C90*D90)</f>
        <v/>
      </c>
      <c r="F90" s="16">
        <f>IF(E90="","",IF(E90&gt;=16,"KRITISCH",IF(E90&gt;=9,"HOCH",IF(E90&gt;=5,"MITTEL","NIEDRIG"))))</f>
        <v/>
      </c>
      <c r="G90" s="16" t="n"/>
      <c r="H90" s="16" t="n"/>
      <c r="I90" s="16" t="n"/>
      <c r="J90" s="17" t="n"/>
      <c r="K90" s="18" t="n"/>
      <c r="L90" s="16">
        <f>IF(J90="","", "Q"&amp;ROUNDUP(MONTH(J90)/3,0)&amp;"/"&amp;YEAR(J90))</f>
        <v/>
      </c>
      <c r="M90" s="16" t="inlineStr">
        <is>
          <t>RISK-01-REGISTER / RISK-03-PLAN</t>
        </is>
      </c>
    </row>
    <row r="91">
      <c r="A91" s="19" t="n"/>
      <c r="B91" s="19" t="n"/>
      <c r="C91" s="19" t="n"/>
      <c r="D91" s="19" t="n"/>
      <c r="E91" s="19">
        <f>IF(OR(C91="",D91=""),"",C91*D91)</f>
        <v/>
      </c>
      <c r="F91" s="19">
        <f>IF(E91="","",IF(E91&gt;=16,"KRITISCH",IF(E91&gt;=9,"HOCH",IF(E91&gt;=5,"MITTEL","NIEDRIG"))))</f>
        <v/>
      </c>
      <c r="G91" s="19" t="n"/>
      <c r="H91" s="19" t="n"/>
      <c r="I91" s="19" t="n"/>
      <c r="J91" s="20" t="n"/>
      <c r="K91" s="21" t="n"/>
      <c r="L91" s="19">
        <f>IF(J91="","", "Q"&amp;ROUNDUP(MONTH(J91)/3,0)&amp;"/"&amp;YEAR(J91))</f>
        <v/>
      </c>
      <c r="M91" s="19" t="inlineStr">
        <is>
          <t>RISK-01-REGISTER / RISK-03-PLAN</t>
        </is>
      </c>
    </row>
    <row r="92">
      <c r="A92" s="16" t="n"/>
      <c r="B92" s="16" t="n"/>
      <c r="C92" s="16" t="n"/>
      <c r="D92" s="16" t="n"/>
      <c r="E92" s="16">
        <f>IF(OR(C92="",D92=""),"",C92*D92)</f>
        <v/>
      </c>
      <c r="F92" s="16">
        <f>IF(E92="","",IF(E92&gt;=16,"KRITISCH",IF(E92&gt;=9,"HOCH",IF(E92&gt;=5,"MITTEL","NIEDRIG"))))</f>
        <v/>
      </c>
      <c r="G92" s="16" t="n"/>
      <c r="H92" s="16" t="n"/>
      <c r="I92" s="16" t="n"/>
      <c r="J92" s="17" t="n"/>
      <c r="K92" s="18" t="n"/>
      <c r="L92" s="16">
        <f>IF(J92="","", "Q"&amp;ROUNDUP(MONTH(J92)/3,0)&amp;"/"&amp;YEAR(J92))</f>
        <v/>
      </c>
      <c r="M92" s="16" t="inlineStr">
        <is>
          <t>RISK-01-REGISTER / RISK-03-PLAN</t>
        </is>
      </c>
    </row>
    <row r="93">
      <c r="A93" s="19" t="n"/>
      <c r="B93" s="19" t="n"/>
      <c r="C93" s="19" t="n"/>
      <c r="D93" s="19" t="n"/>
      <c r="E93" s="19">
        <f>IF(OR(C93="",D93=""),"",C93*D93)</f>
        <v/>
      </c>
      <c r="F93" s="19">
        <f>IF(E93="","",IF(E93&gt;=16,"KRITISCH",IF(E93&gt;=9,"HOCH",IF(E93&gt;=5,"MITTEL","NIEDRIG"))))</f>
        <v/>
      </c>
      <c r="G93" s="19" t="n"/>
      <c r="H93" s="19" t="n"/>
      <c r="I93" s="19" t="n"/>
      <c r="J93" s="20" t="n"/>
      <c r="K93" s="21" t="n"/>
      <c r="L93" s="19">
        <f>IF(J93="","", "Q"&amp;ROUNDUP(MONTH(J93)/3,0)&amp;"/"&amp;YEAR(J93))</f>
        <v/>
      </c>
      <c r="M93" s="19" t="inlineStr">
        <is>
          <t>RISK-01-REGISTER / RISK-03-PLAN</t>
        </is>
      </c>
    </row>
    <row r="94">
      <c r="A94" s="16" t="n"/>
      <c r="B94" s="16" t="n"/>
      <c r="C94" s="16" t="n"/>
      <c r="D94" s="16" t="n"/>
      <c r="E94" s="16">
        <f>IF(OR(C94="",D94=""),"",C94*D94)</f>
        <v/>
      </c>
      <c r="F94" s="16">
        <f>IF(E94="","",IF(E94&gt;=16,"KRITISCH",IF(E94&gt;=9,"HOCH",IF(E94&gt;=5,"MITTEL","NIEDRIG"))))</f>
        <v/>
      </c>
      <c r="G94" s="16" t="n"/>
      <c r="H94" s="16" t="n"/>
      <c r="I94" s="16" t="n"/>
      <c r="J94" s="17" t="n"/>
      <c r="K94" s="18" t="n"/>
      <c r="L94" s="16">
        <f>IF(J94="","", "Q"&amp;ROUNDUP(MONTH(J94)/3,0)&amp;"/"&amp;YEAR(J94))</f>
        <v/>
      </c>
      <c r="M94" s="16" t="inlineStr">
        <is>
          <t>RISK-01-REGISTER / RISK-03-PLAN</t>
        </is>
      </c>
    </row>
    <row r="95">
      <c r="A95" s="19" t="n"/>
      <c r="B95" s="19" t="n"/>
      <c r="C95" s="19" t="n"/>
      <c r="D95" s="19" t="n"/>
      <c r="E95" s="19">
        <f>IF(OR(C95="",D95=""),"",C95*D95)</f>
        <v/>
      </c>
      <c r="F95" s="19">
        <f>IF(E95="","",IF(E95&gt;=16,"KRITISCH",IF(E95&gt;=9,"HOCH",IF(E95&gt;=5,"MITTEL","NIEDRIG"))))</f>
        <v/>
      </c>
      <c r="G95" s="19" t="n"/>
      <c r="H95" s="19" t="n"/>
      <c r="I95" s="19" t="n"/>
      <c r="J95" s="20" t="n"/>
      <c r="K95" s="21" t="n"/>
      <c r="L95" s="19">
        <f>IF(J95="","", "Q"&amp;ROUNDUP(MONTH(J95)/3,0)&amp;"/"&amp;YEAR(J95))</f>
        <v/>
      </c>
      <c r="M95" s="19" t="inlineStr">
        <is>
          <t>RISK-01-REGISTER / RISK-03-PLAN</t>
        </is>
      </c>
    </row>
    <row r="96">
      <c r="A96" s="16" t="n"/>
      <c r="B96" s="16" t="n"/>
      <c r="C96" s="16" t="n"/>
      <c r="D96" s="16" t="n"/>
      <c r="E96" s="16">
        <f>IF(OR(C96="",D96=""),"",C96*D96)</f>
        <v/>
      </c>
      <c r="F96" s="16">
        <f>IF(E96="","",IF(E96&gt;=16,"KRITISCH",IF(E96&gt;=9,"HOCH",IF(E96&gt;=5,"MITTEL","NIEDRIG"))))</f>
        <v/>
      </c>
      <c r="G96" s="16" t="n"/>
      <c r="H96" s="16" t="n"/>
      <c r="I96" s="16" t="n"/>
      <c r="J96" s="17" t="n"/>
      <c r="K96" s="18" t="n"/>
      <c r="L96" s="16">
        <f>IF(J96="","", "Q"&amp;ROUNDUP(MONTH(J96)/3,0)&amp;"/"&amp;YEAR(J96))</f>
        <v/>
      </c>
      <c r="M96" s="16" t="inlineStr">
        <is>
          <t>RISK-01-REGISTER / RISK-03-PLAN</t>
        </is>
      </c>
    </row>
    <row r="97">
      <c r="A97" s="19" t="n"/>
      <c r="B97" s="19" t="n"/>
      <c r="C97" s="19" t="n"/>
      <c r="D97" s="19" t="n"/>
      <c r="E97" s="19">
        <f>IF(OR(C97="",D97=""),"",C97*D97)</f>
        <v/>
      </c>
      <c r="F97" s="19">
        <f>IF(E97="","",IF(E97&gt;=16,"KRITISCH",IF(E97&gt;=9,"HOCH",IF(E97&gt;=5,"MITTEL","NIEDRIG"))))</f>
        <v/>
      </c>
      <c r="G97" s="19" t="n"/>
      <c r="H97" s="19" t="n"/>
      <c r="I97" s="19" t="n"/>
      <c r="J97" s="20" t="n"/>
      <c r="K97" s="21" t="n"/>
      <c r="L97" s="19">
        <f>IF(J97="","", "Q"&amp;ROUNDUP(MONTH(J97)/3,0)&amp;"/"&amp;YEAR(J97))</f>
        <v/>
      </c>
      <c r="M97" s="19" t="inlineStr">
        <is>
          <t>RISK-01-REGISTER / RISK-03-PLAN</t>
        </is>
      </c>
    </row>
    <row r="98">
      <c r="A98" s="16" t="n"/>
      <c r="B98" s="16" t="n"/>
      <c r="C98" s="16" t="n"/>
      <c r="D98" s="16" t="n"/>
      <c r="E98" s="16">
        <f>IF(OR(C98="",D98=""),"",C98*D98)</f>
        <v/>
      </c>
      <c r="F98" s="16">
        <f>IF(E98="","",IF(E98&gt;=16,"KRITISCH",IF(E98&gt;=9,"HOCH",IF(E98&gt;=5,"MITTEL","NIEDRIG"))))</f>
        <v/>
      </c>
      <c r="G98" s="16" t="n"/>
      <c r="H98" s="16" t="n"/>
      <c r="I98" s="16" t="n"/>
      <c r="J98" s="17" t="n"/>
      <c r="K98" s="18" t="n"/>
      <c r="L98" s="16">
        <f>IF(J98="","", "Q"&amp;ROUNDUP(MONTH(J98)/3,0)&amp;"/"&amp;YEAR(J98))</f>
        <v/>
      </c>
      <c r="M98" s="16" t="inlineStr">
        <is>
          <t>RISK-01-REGISTER / RISK-03-PLAN</t>
        </is>
      </c>
    </row>
    <row r="99">
      <c r="A99" s="19" t="n"/>
      <c r="B99" s="19" t="n"/>
      <c r="C99" s="19" t="n"/>
      <c r="D99" s="19" t="n"/>
      <c r="E99" s="19">
        <f>IF(OR(C99="",D99=""),"",C99*D99)</f>
        <v/>
      </c>
      <c r="F99" s="19">
        <f>IF(E99="","",IF(E99&gt;=16,"KRITISCH",IF(E99&gt;=9,"HOCH",IF(E99&gt;=5,"MITTEL","NIEDRIG"))))</f>
        <v/>
      </c>
      <c r="G99" s="19" t="n"/>
      <c r="H99" s="19" t="n"/>
      <c r="I99" s="19" t="n"/>
      <c r="J99" s="20" t="n"/>
      <c r="K99" s="21" t="n"/>
      <c r="L99" s="19">
        <f>IF(J99="","", "Q"&amp;ROUNDUP(MONTH(J99)/3,0)&amp;"/"&amp;YEAR(J99))</f>
        <v/>
      </c>
      <c r="M99" s="19" t="inlineStr">
        <is>
          <t>RISK-01-REGISTER / RISK-03-PLAN</t>
        </is>
      </c>
    </row>
    <row r="100">
      <c r="A100" s="16" t="n"/>
      <c r="B100" s="16" t="n"/>
      <c r="C100" s="16" t="n"/>
      <c r="D100" s="16" t="n"/>
      <c r="E100" s="16">
        <f>IF(OR(C100="",D100=""),"",C100*D100)</f>
        <v/>
      </c>
      <c r="F100" s="16">
        <f>IF(E100="","",IF(E100&gt;=16,"KRITISCH",IF(E100&gt;=9,"HOCH",IF(E100&gt;=5,"MITTEL","NIEDRIG"))))</f>
        <v/>
      </c>
      <c r="G100" s="16" t="n"/>
      <c r="H100" s="16" t="n"/>
      <c r="I100" s="16" t="n"/>
      <c r="J100" s="17" t="n"/>
      <c r="K100" s="18" t="n"/>
      <c r="L100" s="16">
        <f>IF(J100="","", "Q"&amp;ROUNDUP(MONTH(J100)/3,0)&amp;"/"&amp;YEAR(J100))</f>
        <v/>
      </c>
      <c r="M100" s="16" t="inlineStr">
        <is>
          <t>RISK-01-REGISTER / RISK-03-PLAN</t>
        </is>
      </c>
    </row>
    <row r="101">
      <c r="A101" s="19" t="n"/>
      <c r="B101" s="19" t="n"/>
      <c r="C101" s="19" t="n"/>
      <c r="D101" s="19" t="n"/>
      <c r="E101" s="19">
        <f>IF(OR(C101="",D101=""),"",C101*D101)</f>
        <v/>
      </c>
      <c r="F101" s="19">
        <f>IF(E101="","",IF(E101&gt;=16,"KRITISCH",IF(E101&gt;=9,"HOCH",IF(E101&gt;=5,"MITTEL","NIEDRIG"))))</f>
        <v/>
      </c>
      <c r="G101" s="19" t="n"/>
      <c r="H101" s="19" t="n"/>
      <c r="I101" s="19" t="n"/>
      <c r="J101" s="20" t="n"/>
      <c r="K101" s="21" t="n"/>
      <c r="L101" s="19">
        <f>IF(J101="","", "Q"&amp;ROUNDUP(MONTH(J101)/3,0)&amp;"/"&amp;YEAR(J101))</f>
        <v/>
      </c>
      <c r="M101" s="19" t="inlineStr">
        <is>
          <t>RISK-01-REGISTER / RISK-03-PLAN</t>
        </is>
      </c>
    </row>
    <row r="102">
      <c r="A102" s="16" t="n"/>
      <c r="B102" s="16" t="n"/>
      <c r="C102" s="16" t="n"/>
      <c r="D102" s="16" t="n"/>
      <c r="E102" s="16">
        <f>IF(OR(C102="",D102=""),"",C102*D102)</f>
        <v/>
      </c>
      <c r="F102" s="16">
        <f>IF(E102="","",IF(E102&gt;=16,"KRITISCH",IF(E102&gt;=9,"HOCH",IF(E102&gt;=5,"MITTEL","NIEDRIG"))))</f>
        <v/>
      </c>
      <c r="G102" s="16" t="n"/>
      <c r="H102" s="16" t="n"/>
      <c r="I102" s="16" t="n"/>
      <c r="J102" s="17" t="n"/>
      <c r="K102" s="18" t="n"/>
      <c r="L102" s="16">
        <f>IF(J102="","", "Q"&amp;ROUNDUP(MONTH(J102)/3,0)&amp;"/"&amp;YEAR(J102))</f>
        <v/>
      </c>
      <c r="M102" s="16" t="inlineStr">
        <is>
          <t>RISK-01-REGISTER / RISK-03-PLAN</t>
        </is>
      </c>
    </row>
    <row r="103">
      <c r="A103" s="19" t="n"/>
      <c r="B103" s="19" t="n"/>
      <c r="C103" s="19" t="n"/>
      <c r="D103" s="19" t="n"/>
      <c r="E103" s="19">
        <f>IF(OR(C103="",D103=""),"",C103*D103)</f>
        <v/>
      </c>
      <c r="F103" s="19">
        <f>IF(E103="","",IF(E103&gt;=16,"KRITISCH",IF(E103&gt;=9,"HOCH",IF(E103&gt;=5,"MITTEL","NIEDRIG"))))</f>
        <v/>
      </c>
      <c r="G103" s="19" t="n"/>
      <c r="H103" s="19" t="n"/>
      <c r="I103" s="19" t="n"/>
      <c r="J103" s="20" t="n"/>
      <c r="K103" s="21" t="n"/>
      <c r="L103" s="19">
        <f>IF(J103="","", "Q"&amp;ROUNDUP(MONTH(J103)/3,0)&amp;"/"&amp;YEAR(J103))</f>
        <v/>
      </c>
      <c r="M103" s="19" t="inlineStr">
        <is>
          <t>RISK-01-REGISTER / RISK-03-PLAN</t>
        </is>
      </c>
    </row>
    <row r="104">
      <c r="A104" s="16" t="n"/>
      <c r="B104" s="16" t="n"/>
      <c r="C104" s="16" t="n"/>
      <c r="D104" s="16" t="n"/>
      <c r="E104" s="16">
        <f>IF(OR(C104="",D104=""),"",C104*D104)</f>
        <v/>
      </c>
      <c r="F104" s="16">
        <f>IF(E104="","",IF(E104&gt;=16,"KRITISCH",IF(E104&gt;=9,"HOCH",IF(E104&gt;=5,"MITTEL","NIEDRIG"))))</f>
        <v/>
      </c>
      <c r="G104" s="16" t="n"/>
      <c r="H104" s="16" t="n"/>
      <c r="I104" s="16" t="n"/>
      <c r="J104" s="17" t="n"/>
      <c r="K104" s="18" t="n"/>
      <c r="L104" s="16">
        <f>IF(J104="","", "Q"&amp;ROUNDUP(MONTH(J104)/3,0)&amp;"/"&amp;YEAR(J104))</f>
        <v/>
      </c>
      <c r="M104" s="16" t="inlineStr">
        <is>
          <t>RISK-01-REGISTER / RISK-03-PLAN</t>
        </is>
      </c>
    </row>
    <row r="105">
      <c r="A105" s="19" t="n"/>
      <c r="B105" s="19" t="n"/>
      <c r="C105" s="19" t="n"/>
      <c r="D105" s="19" t="n"/>
      <c r="E105" s="19">
        <f>IF(OR(C105="",D105=""),"",C105*D105)</f>
        <v/>
      </c>
      <c r="F105" s="19">
        <f>IF(E105="","",IF(E105&gt;=16,"KRITISCH",IF(E105&gt;=9,"HOCH",IF(E105&gt;=5,"MITTEL","NIEDRIG"))))</f>
        <v/>
      </c>
      <c r="G105" s="19" t="n"/>
      <c r="H105" s="19" t="n"/>
      <c r="I105" s="19" t="n"/>
      <c r="J105" s="20" t="n"/>
      <c r="K105" s="21" t="n"/>
      <c r="L105" s="19">
        <f>IF(J105="","", "Q"&amp;ROUNDUP(MONTH(J105)/3,0)&amp;"/"&amp;YEAR(J105))</f>
        <v/>
      </c>
      <c r="M105" s="19" t="inlineStr">
        <is>
          <t>RISK-01-REGISTER / RISK-03-PLAN</t>
        </is>
      </c>
    </row>
    <row r="106">
      <c r="A106" s="16" t="n"/>
      <c r="B106" s="16" t="n"/>
      <c r="C106" s="16" t="n"/>
      <c r="D106" s="16" t="n"/>
      <c r="E106" s="16">
        <f>IF(OR(C106="",D106=""),"",C106*D106)</f>
        <v/>
      </c>
      <c r="F106" s="16">
        <f>IF(E106="","",IF(E106&gt;=16,"KRITISCH",IF(E106&gt;=9,"HOCH",IF(E106&gt;=5,"MITTEL","NIEDRIG"))))</f>
        <v/>
      </c>
      <c r="G106" s="16" t="n"/>
      <c r="H106" s="16" t="n"/>
      <c r="I106" s="16" t="n"/>
      <c r="J106" s="17" t="n"/>
      <c r="K106" s="18" t="n"/>
      <c r="L106" s="16">
        <f>IF(J106="","", "Q"&amp;ROUNDUP(MONTH(J106)/3,0)&amp;"/"&amp;YEAR(J106))</f>
        <v/>
      </c>
      <c r="M106" s="16" t="inlineStr">
        <is>
          <t>RISK-01-REGISTER / RISK-03-PLAN</t>
        </is>
      </c>
    </row>
    <row r="107">
      <c r="A107" s="19" t="n"/>
      <c r="B107" s="19" t="n"/>
      <c r="C107" s="19" t="n"/>
      <c r="D107" s="19" t="n"/>
      <c r="E107" s="19">
        <f>IF(OR(C107="",D107=""),"",C107*D107)</f>
        <v/>
      </c>
      <c r="F107" s="19">
        <f>IF(E107="","",IF(E107&gt;=16,"KRITISCH",IF(E107&gt;=9,"HOCH",IF(E107&gt;=5,"MITTEL","NIEDRIG"))))</f>
        <v/>
      </c>
      <c r="G107" s="19" t="n"/>
      <c r="H107" s="19" t="n"/>
      <c r="I107" s="19" t="n"/>
      <c r="J107" s="20" t="n"/>
      <c r="K107" s="21" t="n"/>
      <c r="L107" s="19">
        <f>IF(J107="","", "Q"&amp;ROUNDUP(MONTH(J107)/3,0)&amp;"/"&amp;YEAR(J107))</f>
        <v/>
      </c>
      <c r="M107" s="19" t="inlineStr">
        <is>
          <t>RISK-01-REGISTER / RISK-03-PLAN</t>
        </is>
      </c>
    </row>
    <row r="108">
      <c r="A108" s="16" t="n"/>
      <c r="B108" s="16" t="n"/>
      <c r="C108" s="16" t="n"/>
      <c r="D108" s="16" t="n"/>
      <c r="E108" s="16">
        <f>IF(OR(C108="",D108=""),"",C108*D108)</f>
        <v/>
      </c>
      <c r="F108" s="16">
        <f>IF(E108="","",IF(E108&gt;=16,"KRITISCH",IF(E108&gt;=9,"HOCH",IF(E108&gt;=5,"MITTEL","NIEDRIG"))))</f>
        <v/>
      </c>
      <c r="G108" s="16" t="n"/>
      <c r="H108" s="16" t="n"/>
      <c r="I108" s="16" t="n"/>
      <c r="J108" s="17" t="n"/>
      <c r="K108" s="18" t="n"/>
      <c r="L108" s="16">
        <f>IF(J108="","", "Q"&amp;ROUNDUP(MONTH(J108)/3,0)&amp;"/"&amp;YEAR(J108))</f>
        <v/>
      </c>
      <c r="M108" s="16" t="inlineStr">
        <is>
          <t>RISK-01-REGISTER / RISK-03-PLAN</t>
        </is>
      </c>
    </row>
    <row r="109">
      <c r="A109" s="19" t="n"/>
      <c r="B109" s="19" t="n"/>
      <c r="C109" s="19" t="n"/>
      <c r="D109" s="19" t="n"/>
      <c r="E109" s="19">
        <f>IF(OR(C109="",D109=""),"",C109*D109)</f>
        <v/>
      </c>
      <c r="F109" s="19">
        <f>IF(E109="","",IF(E109&gt;=16,"KRITISCH",IF(E109&gt;=9,"HOCH",IF(E109&gt;=5,"MITTEL","NIEDRIG"))))</f>
        <v/>
      </c>
      <c r="G109" s="19" t="n"/>
      <c r="H109" s="19" t="n"/>
      <c r="I109" s="19" t="n"/>
      <c r="J109" s="20" t="n"/>
      <c r="K109" s="21" t="n"/>
      <c r="L109" s="19">
        <f>IF(J109="","", "Q"&amp;ROUNDUP(MONTH(J109)/3,0)&amp;"/"&amp;YEAR(J109))</f>
        <v/>
      </c>
      <c r="M109" s="19" t="inlineStr">
        <is>
          <t>RISK-01-REGISTER / RISK-03-PLAN</t>
        </is>
      </c>
    </row>
    <row r="110">
      <c r="A110" s="16" t="n"/>
      <c r="B110" s="16" t="n"/>
      <c r="C110" s="16" t="n"/>
      <c r="D110" s="16" t="n"/>
      <c r="E110" s="16">
        <f>IF(OR(C110="",D110=""),"",C110*D110)</f>
        <v/>
      </c>
      <c r="F110" s="16">
        <f>IF(E110="","",IF(E110&gt;=16,"KRITISCH",IF(E110&gt;=9,"HOCH",IF(E110&gt;=5,"MITTEL","NIEDRIG"))))</f>
        <v/>
      </c>
      <c r="G110" s="16" t="n"/>
      <c r="H110" s="16" t="n"/>
      <c r="I110" s="16" t="n"/>
      <c r="J110" s="17" t="n"/>
      <c r="K110" s="18" t="n"/>
      <c r="L110" s="16">
        <f>IF(J110="","", "Q"&amp;ROUNDUP(MONTH(J110)/3,0)&amp;"/"&amp;YEAR(J110))</f>
        <v/>
      </c>
      <c r="M110" s="16" t="inlineStr">
        <is>
          <t>RISK-01-REGISTER / RISK-03-PLAN</t>
        </is>
      </c>
    </row>
    <row r="111">
      <c r="A111" s="19" t="n"/>
      <c r="B111" s="19" t="n"/>
      <c r="C111" s="19" t="n"/>
      <c r="D111" s="19" t="n"/>
      <c r="E111" s="19">
        <f>IF(OR(C111="",D111=""),"",C111*D111)</f>
        <v/>
      </c>
      <c r="F111" s="19">
        <f>IF(E111="","",IF(E111&gt;=16,"KRITISCH",IF(E111&gt;=9,"HOCH",IF(E111&gt;=5,"MITTEL","NIEDRIG"))))</f>
        <v/>
      </c>
      <c r="G111" s="19" t="n"/>
      <c r="H111" s="19" t="n"/>
      <c r="I111" s="19" t="n"/>
      <c r="J111" s="20" t="n"/>
      <c r="K111" s="21" t="n"/>
      <c r="L111" s="19">
        <f>IF(J111="","", "Q"&amp;ROUNDUP(MONTH(J111)/3,0)&amp;"/"&amp;YEAR(J111))</f>
        <v/>
      </c>
      <c r="M111" s="19" t="inlineStr">
        <is>
          <t>RISK-01-REGISTER / RISK-03-PLAN</t>
        </is>
      </c>
    </row>
  </sheetData>
  <autoFilter ref="A11:M111"/>
  <mergeCells count="5">
    <mergeCell ref="A1:M1"/>
    <mergeCell ref="A10:M10"/>
    <mergeCell ref="A4:E8"/>
    <mergeCell ref="A2:M2"/>
    <mergeCell ref="F4:M8"/>
  </mergeCells>
  <conditionalFormatting sqref="E12:E111">
    <cfRule type="cellIs" priority="1" operator="between" dxfId="3">
      <formula>16</formula>
      <formula>25</formula>
    </cfRule>
    <cfRule type="cellIs" priority="2" operator="between" dxfId="2">
      <formula>9</formula>
      <formula>15</formula>
    </cfRule>
    <cfRule type="cellIs" priority="3" operator="between" dxfId="1">
      <formula>5</formula>
      <formula>8</formula>
    </cfRule>
    <cfRule type="cellIs" priority="4" operator="between" dxfId="0">
      <formula>1</formula>
      <formula>4</formula>
    </cfRule>
  </conditionalFormatting>
  <conditionalFormatting sqref="F12:F111">
    <cfRule type="cellIs" priority="5" operator="equal" dxfId="3">
      <formula>"KRITISCH"</formula>
    </cfRule>
    <cfRule type="cellIs" priority="6" operator="equal" dxfId="2">
      <formula>"HOCH"</formula>
    </cfRule>
    <cfRule type="cellIs" priority="7" operator="equal" dxfId="1">
      <formula>"MITTEL"</formula>
    </cfRule>
    <cfRule type="cellIs" priority="8" operator="equal" dxfId="0">
      <formula>"NIEDRIG"</formula>
    </cfRule>
  </conditionalFormatting>
  <dataValidations count="4">
    <dataValidation sqref="C12:D111" showDropDown="0" showInputMessage="0" showErrorMessage="0" allowBlank="1" type="list">
      <formula1>"1,2,3,4,5"</formula1>
    </dataValidation>
    <dataValidation sqref="I12:I111" showDropDown="0" showInputMessage="0" showErrorMessage="0" allowBlank="1" type="list">
      <formula1>"Offen,In Arbeit,Plan,Abgeschlossen"</formula1>
    </dataValidation>
    <dataValidation sqref="G12:G111" showDropDown="0" showInputMessage="0" showErrorMessage="0" allowBlank="1" type="list">
      <formula1>"IT-Sec,ISB,Einkauf,Backup,IT,Compliance,GF"</formula1>
    </dataValidation>
    <dataValidation sqref="H12:H111" showDropDown="0" showInputMessage="0" showErrorMessage="0" allowBlank="1" type="list">
      <formula1>"Prod,Alle,Web,Lieferk.,IT,Finance,HR,Cloud"</formula1>
    </dataValidation>
  </dataValidations>
  <hyperlinks>
    <hyperlink xmlns:r="http://schemas.openxmlformats.org/officeDocument/2006/relationships" ref="L9" r:id="rId1"/>
    <hyperlink xmlns:r="http://schemas.openxmlformats.org/officeDocument/2006/relationships" ref="M9" r:id="rId2"/>
  </hyperlinks>
  <pageMargins left="0.75" right="0.75" top="1" bottom="1" header="0.5" footer="0.5"/>
  <pageSetup orientation="landscape" paperSize="8" fitToHeight="0"/>
  <headerFooter>
    <oddHeader>&amp;CRISK-02-MATRIX_1.0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L16"/>
  <sheetViews>
    <sheetView showGridLines="0" workbookViewId="0">
      <pane ySplit="11" topLeftCell="A12" activePane="bottomLeft" state="frozen"/>
      <selection pane="bottomLeft" activeCell="A1" sqref="A1:L1"/>
    </sheetView>
  </sheetViews>
  <sheetFormatPr baseColWidth="10" defaultColWidth="8.83203125" defaultRowHeight="15"/>
  <cols>
    <col width="11" customWidth="1" style="32" min="1" max="1"/>
    <col width="28" customWidth="1" style="32" min="2" max="2"/>
    <col width="10" customWidth="1" style="32" min="3" max="3"/>
    <col width="14" customWidth="1" style="32" min="4" max="5"/>
    <col width="13" customWidth="1" style="32" min="6" max="6"/>
    <col width="2" customWidth="1" style="32" min="7" max="7"/>
    <col width="14" customWidth="1" style="32" min="8" max="8"/>
    <col width="10" customWidth="1" style="32" min="9" max="9"/>
    <col width="2" customWidth="1" style="32" min="10" max="10"/>
    <col width="14" customWidth="1" style="32" min="11" max="11"/>
    <col width="10" customWidth="1" style="32" min="12" max="12"/>
  </cols>
  <sheetData>
    <row r="1" ht="38" customHeight="1" s="32">
      <c r="A1" s="31" t="inlineStr">
        <is>
          <t>RISK-02-MATRIX | DASHBOARD &amp; PIVOT-ANSICHT</t>
        </is>
      </c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</row>
    <row r="2" ht="18" customHeight="1" s="32">
      <c r="A2" s="34" t="inlineStr">
        <is>
          <t>Dok-ID: RISK-02-MATRIX · Version: 1.0 · Status: BSI-Audit-ready · Klassifizierung: Intern/Vertraulich · Gültig ab: 29.03.2026 · Review: +12 Monate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</row>
    <row r="4" ht="22" customHeight="1" s="32">
      <c r="A4" s="35" t="inlineStr">
        <is>
          <t>KPI-ÜBERSICHT</t>
        </is>
      </c>
      <c r="B4" s="45" t="n"/>
      <c r="C4" s="45" t="n"/>
      <c r="D4" s="46" t="n"/>
    </row>
    <row r="5" ht="34" customHeight="1" s="32">
      <c r="A5" s="15" t="inlineStr">
        <is>
          <t>Anzahl KRITISCH</t>
        </is>
      </c>
      <c r="B5" s="15" t="inlineStr">
        <is>
          <t>&lt;= 2</t>
        </is>
      </c>
      <c r="C5" s="15">
        <f>COUNTIF('RISIKO-BEWERTUNG'!$F$12:$F$111,"KRITISCH")</f>
        <v/>
      </c>
      <c r="D5" s="15">
        <f>IF(C5=0,"OK","Aktiv")</f>
        <v/>
      </c>
    </row>
    <row r="6">
      <c r="A6" s="16" t="inlineStr">
        <is>
          <t>Anzahl HOCH</t>
        </is>
      </c>
      <c r="B6" s="16" t="inlineStr">
        <is>
          <t>&lt;= 5</t>
        </is>
      </c>
      <c r="C6" s="16">
        <f>COUNTIF('RISIKO-BEWERTUNG'!$F$12:$F$111,"HOCH")</f>
        <v/>
      </c>
      <c r="D6" s="16">
        <f>IF(C6&gt;0,"OK","Beobachten")</f>
        <v/>
      </c>
    </row>
    <row r="7" ht="26" customHeight="1" s="32">
      <c r="A7" s="19" t="inlineStr">
        <is>
          <t>Anzahl MITTEL</t>
        </is>
      </c>
      <c r="B7" s="19" t="inlineStr">
        <is>
          <t>laufend</t>
        </is>
      </c>
      <c r="C7" s="19">
        <f>COUNTIF('RISIKO-BEWERTUNG'!$F$12:$F$111,"MITTEL")</f>
        <v/>
      </c>
      <c r="D7" s="19">
        <f>IF(C7&gt;0,"OK","Beobachten")</f>
        <v/>
      </c>
    </row>
    <row r="8" ht="26" customHeight="1" s="32">
      <c r="A8" s="16" t="inlineStr">
        <is>
          <t>Anzahl NIEDRIG</t>
        </is>
      </c>
      <c r="B8" s="16" t="inlineStr">
        <is>
          <t>steigend</t>
        </is>
      </c>
      <c r="C8" s="16">
        <f>COUNTIF('RISIKO-BEWERTUNG'!$F$12:$F$111,"NIEDRIG")</f>
        <v/>
      </c>
      <c r="D8" s="16">
        <f>IF(C8&gt;0,"OK","Beobachten")</f>
        <v/>
      </c>
    </row>
    <row r="9">
      <c r="A9" s="16" t="n"/>
      <c r="B9" s="16" t="n"/>
      <c r="C9" s="16" t="n"/>
      <c r="D9" s="16" t="n"/>
    </row>
    <row r="11" ht="22" customHeight="1" s="32">
      <c r="A11" s="35" t="inlineStr">
        <is>
          <t>TOP-10 KRITISCH (PIVOT-ANSICHT)</t>
        </is>
      </c>
      <c r="B11" s="45" t="n"/>
      <c r="C11" s="45" t="n"/>
      <c r="D11" s="45" t="n"/>
      <c r="E11" s="45" t="n"/>
      <c r="F11" s="46" t="n"/>
      <c r="H11" s="35" t="inlineStr">
        <is>
          <t>AUSWERTUNG LEVEL / STATUS</t>
        </is>
      </c>
      <c r="I11" s="45" t="n"/>
      <c r="J11" s="45" t="n"/>
      <c r="K11" s="45" t="n"/>
      <c r="L11" s="46" t="n"/>
    </row>
    <row r="12" ht="34" customHeight="1" s="32">
      <c r="A12" s="15" t="inlineStr">
        <is>
          <t>RISK-ID</t>
        </is>
      </c>
      <c r="B12" s="15" t="inlineStr">
        <is>
          <t>Risikobeschreibung</t>
        </is>
      </c>
      <c r="C12" s="15" t="inlineStr">
        <is>
          <t>Level</t>
        </is>
      </c>
      <c r="D12" s="15" t="inlineStr">
        <is>
          <t>Owner</t>
        </is>
      </c>
      <c r="E12" s="15" t="inlineStr">
        <is>
          <t>Status</t>
        </is>
      </c>
      <c r="F12" s="15" t="inlineStr">
        <is>
          <t>Frist</t>
        </is>
      </c>
      <c r="H12" s="2" t="inlineStr">
        <is>
          <t>Level</t>
        </is>
      </c>
      <c r="I12" s="2" t="inlineStr">
        <is>
          <t>Anzahl</t>
        </is>
      </c>
      <c r="K12" s="2" t="inlineStr">
        <is>
          <t>Status</t>
        </is>
      </c>
      <c r="L12" s="2" t="inlineStr">
        <is>
          <t>Anzahl</t>
        </is>
      </c>
    </row>
    <row r="13">
      <c r="A13" s="16" t="n"/>
      <c r="B13" s="16" t="n"/>
      <c r="C13" s="16" t="n"/>
      <c r="D13" s="16" t="n"/>
      <c r="E13" s="16" t="n"/>
      <c r="F13" s="16" t="n"/>
      <c r="G13" s="16" t="n"/>
      <c r="H13" s="16" t="inlineStr">
        <is>
          <t>KRITISCH</t>
        </is>
      </c>
      <c r="I13" s="16">
        <f>COUNTIF('RISIKO-BEWERTUNG'!$F$12:$F$111,"KRITISCH")</f>
        <v/>
      </c>
      <c r="J13" s="16" t="n"/>
      <c r="K13" s="16" t="inlineStr">
        <is>
          <t>Offen</t>
        </is>
      </c>
      <c r="L13" s="16">
        <f>COUNTIF('RISIKO-BEWERTUNG'!$I$12:$I$111,"Offen")</f>
        <v/>
      </c>
    </row>
    <row r="14">
      <c r="A14" s="19" t="n"/>
      <c r="B14" s="19" t="n"/>
      <c r="C14" s="19" t="n"/>
      <c r="D14" s="19" t="n"/>
      <c r="E14" s="19" t="n"/>
      <c r="F14" s="19" t="n"/>
      <c r="G14" s="19" t="n"/>
      <c r="H14" s="19" t="inlineStr">
        <is>
          <t>HOCH</t>
        </is>
      </c>
      <c r="I14" s="19">
        <f>COUNTIF('RISIKO-BEWERTUNG'!$F$12:$F$111,"HOCH")</f>
        <v/>
      </c>
      <c r="J14" s="19" t="n"/>
      <c r="K14" s="19" t="inlineStr">
        <is>
          <t>In Arbeit</t>
        </is>
      </c>
      <c r="L14" s="19">
        <f>COUNTIF('RISIKO-BEWERTUNG'!$I$12:$I$111,"In Arbeit")</f>
        <v/>
      </c>
    </row>
    <row r="15">
      <c r="A15" s="16" t="n"/>
      <c r="B15" s="16" t="n"/>
      <c r="C15" s="16" t="n"/>
      <c r="D15" s="16" t="n"/>
      <c r="E15" s="16" t="n"/>
      <c r="F15" s="16" t="n"/>
      <c r="G15" s="16" t="n"/>
      <c r="H15" s="16" t="inlineStr">
        <is>
          <t>MITTEL</t>
        </is>
      </c>
      <c r="I15" s="16">
        <f>COUNTIF('RISIKO-BEWERTUNG'!$F$12:$F$111,"MITTEL")</f>
        <v/>
      </c>
      <c r="J15" s="16" t="n"/>
      <c r="K15" s="16" t="inlineStr">
        <is>
          <t>Plan</t>
        </is>
      </c>
      <c r="L15" s="16">
        <f>COUNTIF('RISIKO-BEWERTUNG'!$I$12:$I$111,"Plan")</f>
        <v/>
      </c>
    </row>
    <row r="16">
      <c r="A16" s="19" t="n"/>
      <c r="B16" s="19" t="n"/>
      <c r="C16" s="19" t="n"/>
      <c r="D16" s="19" t="n"/>
      <c r="E16" s="19" t="n"/>
      <c r="F16" s="19" t="n"/>
      <c r="G16" s="19" t="n"/>
      <c r="H16" s="19" t="inlineStr">
        <is>
          <t>NIEDRIG</t>
        </is>
      </c>
      <c r="I16" s="19">
        <f>COUNTIF('RISIKO-BEWERTUNG'!$F$12:$F$111,"NIEDRIG")</f>
        <v/>
      </c>
      <c r="J16" s="19" t="n"/>
      <c r="K16" s="19" t="inlineStr">
        <is>
          <t>Abgeschlossen</t>
        </is>
      </c>
      <c r="L16" s="19">
        <f>COUNTIF('RISIKO-BEWERTUNG'!$I$12:$I$111,"Abgeschlossen")</f>
        <v/>
      </c>
    </row>
  </sheetData>
  <autoFilter ref="A12:L16"/>
  <mergeCells count="5">
    <mergeCell ref="A2:L2"/>
    <mergeCell ref="A11:F11"/>
    <mergeCell ref="H11:L11"/>
    <mergeCell ref="A4:D4"/>
    <mergeCell ref="A1:L1"/>
  </mergeCells>
  <pageMargins left="0.75" right="0.75" top="1" bottom="1" header="0.5" footer="0.5"/>
  <pageSetup orientation="landscape" paperSize="8" fitToHeight="0"/>
  <headerFooter>
    <oddHeader>&amp;CRISK-02-MATRIX_1.0 | BSI 200-3_x000a_© Oliver Khosla · khosla-compliance · Alle Rechte vorbehalten</oddHeader>
    <oddFooter>&amp;CSeite &amp;P/4 | Audit: 29.03.2026</oddFooter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showGridLines="0" workbookViewId="0">
      <pane ySplit="4" topLeftCell="A5" activePane="bottomLeft" state="frozen"/>
      <selection pane="bottomLeft" activeCell="A1" sqref="A1:H1"/>
    </sheetView>
  </sheetViews>
  <sheetFormatPr baseColWidth="10" defaultColWidth="8.83203125" defaultRowHeight="15"/>
  <cols>
    <col width="12" customWidth="1" style="32" min="1" max="1"/>
    <col width="18" customWidth="1" style="32" min="2" max="2"/>
    <col width="34" customWidth="1" style="32" min="3" max="3"/>
    <col width="14" customWidth="1" style="32" min="4" max="4"/>
    <col width="4" customWidth="1" style="32" min="5" max="5"/>
    <col width="20" customWidth="1" style="32" min="6" max="6"/>
    <col width="34" customWidth="1" style="32" min="7" max="7"/>
    <col width="10" customWidth="1" style="32" min="8" max="8"/>
  </cols>
  <sheetData>
    <row r="1" ht="38" customHeight="1" s="32">
      <c r="A1" s="31" t="inlineStr">
        <is>
          <t>RISK-02-MATRIX | BEWERTUNGSKRITERIEN &amp; METHODIK</t>
        </is>
      </c>
      <c r="B1" s="36" t="n"/>
      <c r="C1" s="36" t="n"/>
      <c r="D1" s="36" t="n"/>
      <c r="E1" s="36" t="n"/>
      <c r="F1" s="36" t="n"/>
      <c r="G1" s="36" t="n"/>
      <c r="H1" s="36" t="n"/>
    </row>
    <row r="2" ht="18" customHeight="1" s="32">
      <c r="A2" s="34" t="inlineStr">
        <is>
          <t>Dok-ID: RISK-02-MATRIX · Version: 1.0 · Status: BSI-Audit-ready · Klassifizierung: Intern/Vertraulich · Gültig ab: 29.03.2026 · Review: +12 Monate</t>
        </is>
      </c>
      <c r="B2" s="37" t="n"/>
      <c r="C2" s="37" t="n"/>
      <c r="D2" s="37" t="n"/>
      <c r="E2" s="37" t="n"/>
      <c r="F2" s="37" t="n"/>
      <c r="G2" s="37" t="n"/>
      <c r="H2" s="37" t="n"/>
    </row>
    <row r="4" ht="22" customHeight="1" s="32">
      <c r="A4" s="35" t="inlineStr">
        <is>
          <t>P-SKALEN (EINTRITTSWAHRSCHEINLICHKEIT)</t>
        </is>
      </c>
      <c r="B4" s="45" t="n"/>
      <c r="C4" s="45" t="n"/>
      <c r="D4" s="46" t="n"/>
    </row>
    <row r="5" ht="34" customHeight="1" s="32">
      <c r="A5" s="15" t="inlineStr">
        <is>
          <t>1</t>
        </is>
      </c>
      <c r="B5" s="15" t="inlineStr">
        <is>
          <t>Sehr selten</t>
        </is>
      </c>
      <c r="C5" s="15" t="inlineStr">
        <is>
          <t>Eintritt unwahrscheinlich, historisch kein Vorfall</t>
        </is>
      </c>
      <c r="D5" s="15" t="n"/>
    </row>
    <row r="6" ht="26" customHeight="1" s="32">
      <c r="A6" s="16" t="inlineStr">
        <is>
          <t>2</t>
        </is>
      </c>
      <c r="B6" s="16" t="inlineStr">
        <is>
          <t>Selten</t>
        </is>
      </c>
      <c r="C6" s="16" t="inlineStr">
        <is>
          <t>Eintritt möglich, aber aktuell geringe Indikatoren</t>
        </is>
      </c>
      <c r="D6" s="16" t="n"/>
    </row>
    <row r="7">
      <c r="A7" s="19" t="inlineStr">
        <is>
          <t>3</t>
        </is>
      </c>
      <c r="B7" s="19" t="inlineStr">
        <is>
          <t>Möglich</t>
        </is>
      </c>
      <c r="C7" s="19" t="inlineStr">
        <is>
          <t>Regelmäßig beobachtbare Bedrohungslage</t>
        </is>
      </c>
      <c r="D7" s="19" t="n"/>
    </row>
    <row r="8" ht="26" customHeight="1" s="32">
      <c r="A8" s="16" t="inlineStr">
        <is>
          <t>4</t>
        </is>
      </c>
      <c r="B8" s="16" t="inlineStr">
        <is>
          <t>Wahrscheinlich</t>
        </is>
      </c>
      <c r="C8" s="16" t="inlineStr">
        <is>
          <t>Mehrere Indikatoren oder bekannte Schwachstellen</t>
        </is>
      </c>
      <c r="D8" s="16" t="n"/>
    </row>
    <row r="9">
      <c r="A9" s="19" t="inlineStr">
        <is>
          <t>5</t>
        </is>
      </c>
      <c r="B9" s="19" t="inlineStr">
        <is>
          <t>Sehr wahrscheinlich</t>
        </is>
      </c>
      <c r="C9" s="19" t="inlineStr">
        <is>
          <t>Akut oder wiederholt eingetretene Lage</t>
        </is>
      </c>
      <c r="D9" s="19" t="n"/>
    </row>
    <row r="11" ht="22" customHeight="1" s="32">
      <c r="A11" s="35" t="inlineStr">
        <is>
          <t>S-SKALEN (SCHADENSAUSMASS)</t>
        </is>
      </c>
      <c r="B11" s="45" t="n"/>
      <c r="C11" s="45" t="n"/>
      <c r="D11" s="46" t="n"/>
    </row>
    <row r="12" ht="34" customHeight="1" s="32">
      <c r="A12" s="15" t="inlineStr">
        <is>
          <t>1</t>
        </is>
      </c>
      <c r="B12" s="15" t="inlineStr">
        <is>
          <t>Niedrig</t>
        </is>
      </c>
      <c r="C12" s="15" t="inlineStr">
        <is>
          <t>Begrenzte operative Auswirkung, keine Meldepflicht</t>
        </is>
      </c>
      <c r="D12" s="15" t="n"/>
    </row>
    <row r="13" ht="26" customHeight="1" s="32">
      <c r="A13" s="16" t="inlineStr">
        <is>
          <t>2</t>
        </is>
      </c>
      <c r="B13" s="16" t="inlineStr">
        <is>
          <t>Relevant</t>
        </is>
      </c>
      <c r="C13" s="16" t="inlineStr">
        <is>
          <t>Störung einzelner Dienste, kurzfristig behebbar</t>
        </is>
      </c>
      <c r="D13" s="16" t="n"/>
    </row>
    <row r="14" ht="26" customHeight="1" s="32">
      <c r="A14" s="19" t="inlineStr">
        <is>
          <t>3</t>
        </is>
      </c>
      <c r="B14" s="19" t="inlineStr">
        <is>
          <t>Erheblich</t>
        </is>
      </c>
      <c r="C14" s="19" t="inlineStr">
        <is>
          <t>Spürbare Auswirkung auf Geschäftsbetrieb oder Daten</t>
        </is>
      </c>
      <c r="D14" s="19" t="n"/>
    </row>
    <row r="15" ht="26" customHeight="1" s="32">
      <c r="A15" s="16" t="inlineStr">
        <is>
          <t>4</t>
        </is>
      </c>
      <c r="B15" s="16" t="inlineStr">
        <is>
          <t>Hoch</t>
        </is>
      </c>
      <c r="C15" s="16" t="inlineStr">
        <is>
          <t>Mehrere Bereiche betroffen, hoher finanzieller Schaden</t>
        </is>
      </c>
      <c r="D15" s="16" t="n"/>
    </row>
    <row r="16" ht="26" customHeight="1" s="32">
      <c r="A16" s="19" t="inlineStr">
        <is>
          <t>5</t>
        </is>
      </c>
      <c r="B16" s="19" t="inlineStr">
        <is>
          <t>Sehr hoch</t>
        </is>
      </c>
      <c r="C16" s="19" t="inlineStr">
        <is>
          <t>Kernprozesse oder kritische Dienste massiv beeinträchtigt</t>
        </is>
      </c>
      <c r="D16" s="19" t="n"/>
    </row>
    <row r="18" ht="22" customHeight="1" s="32">
      <c r="A18" s="35" t="inlineStr">
        <is>
          <t>FORMELN &amp; LEVEL-LOGIK</t>
        </is>
      </c>
      <c r="B18" s="45" t="n"/>
      <c r="C18" s="45" t="n"/>
      <c r="D18" s="46" t="n"/>
      <c r="F18" s="35" t="inlineStr">
        <is>
          <t>VERKNÜPFTE DOKUMENTE</t>
        </is>
      </c>
      <c r="G18" s="45" t="n"/>
      <c r="H18" s="46" t="n"/>
    </row>
    <row r="19">
      <c r="A19" s="22" t="inlineStr">
        <is>
          <t>Risikolevel</t>
        </is>
      </c>
      <c r="B19" s="22">
        <f>P x S</f>
        <v/>
      </c>
      <c r="F19" s="23" t="inlineStr">
        <is>
          <t>RISK-01-REGISTER</t>
        </is>
      </c>
      <c r="G19" s="16" t="n"/>
      <c r="H19" s="16" t="n"/>
    </row>
    <row r="20">
      <c r="A20" s="19" t="inlineStr">
        <is>
          <t>KRITISCH</t>
        </is>
      </c>
      <c r="B20" s="19" t="inlineStr">
        <is>
          <t>16-25</t>
        </is>
      </c>
      <c r="F20" s="24" t="inlineStr">
        <is>
          <t>RISK-03-PLAN</t>
        </is>
      </c>
      <c r="G20" s="19" t="n"/>
      <c r="H20" s="19" t="n"/>
    </row>
    <row r="21" ht="26" customHeight="1" s="32">
      <c r="A21" s="16" t="inlineStr">
        <is>
          <t>HOCH</t>
        </is>
      </c>
      <c r="B21" s="16" t="inlineStr">
        <is>
          <t>9-15</t>
        </is>
      </c>
      <c r="F21" s="16" t="inlineStr">
        <is>
          <t>Hinweis</t>
        </is>
      </c>
      <c r="G21" s="16" t="inlineStr">
        <is>
          <t>Dropdowns in C/D steuern automatisch Level und Matrix-Zählung.</t>
        </is>
      </c>
      <c r="H21" s="16" t="n"/>
    </row>
    <row r="22" ht="26" customHeight="1" s="32">
      <c r="A22" s="19" t="inlineStr">
        <is>
          <t>MITTEL</t>
        </is>
      </c>
      <c r="B22" s="19" t="inlineStr">
        <is>
          <t>5-8</t>
        </is>
      </c>
      <c r="F22" s="19" t="inlineStr">
        <is>
          <t>Druck</t>
        </is>
      </c>
      <c r="G22" s="19" t="inlineStr">
        <is>
          <t>A3 Landscape · Wiederholungszeilen 1-4 · PDF-fähig.</t>
        </is>
      </c>
      <c r="H22" s="19" t="n"/>
    </row>
    <row r="23">
      <c r="A23" s="16" t="inlineStr">
        <is>
          <t>NIEDRIG</t>
        </is>
      </c>
      <c r="B23" s="16" t="inlineStr">
        <is>
          <t>1-4</t>
        </is>
      </c>
    </row>
  </sheetData>
  <autoFilter ref="A5:H23"/>
  <mergeCells count="6">
    <mergeCell ref="A1:H1"/>
    <mergeCell ref="A18:D18"/>
    <mergeCell ref="F18:H18"/>
    <mergeCell ref="A4:D4"/>
    <mergeCell ref="A2:H2"/>
    <mergeCell ref="A11:D11"/>
  </mergeCells>
  <hyperlinks>
    <hyperlink xmlns:r="http://schemas.openxmlformats.org/officeDocument/2006/relationships" ref="F19" r:id="rId1"/>
    <hyperlink xmlns:r="http://schemas.openxmlformats.org/officeDocument/2006/relationships" ref="F20" r:id="rId2"/>
  </hyperlinks>
  <pageMargins left="0.75" right="0.75" top="1" bottom="1" header="0.5" footer="0.5"/>
  <pageSetup orientation="landscape" paperSize="8" fitToHeight="0"/>
  <headerFooter>
    <oddHeader>&amp;CRISK-02-MATRIX_1.0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2026-03-29T14:34:27Z</dcterms:created>
  <dcterms:modified xsi:type="dcterms:W3CDTF">2026-04-02T22:54:44Z</dcterms:modified>
  <cp:lastModifiedBy>Oliver Khosla</cp:lastModifiedBy>
</cp:coreProperties>
</file>