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600" windowWidth="28800" windowHeight="17400" tabRatio="600" firstSheet="0" activeTab="2" autoFilterDateGrouping="1"/>
  </bookViews>
  <sheets>
    <sheet name="INVENTAR" sheetId="1" state="visible" r:id="rId1"/>
    <sheet name="DASHBOARD" sheetId="2" state="visible" r:id="rId2"/>
    <sheet name="AUDIT + RACI" sheetId="3" state="visible" r:id="rId3"/>
  </sheets>
  <definedNames>
    <definedName name="_xlnm._FilterDatabase" localSheetId="0" hidden="1">'INVENTAR'!$A$11:$N$23</definedName>
    <definedName name="_xlnm.Print_Titles" localSheetId="0">'INVENTAR'!$1:$4</definedName>
    <definedName name="_xlnm.Print_Titles" localSheetId="1">'DASHBOARD'!$1:$4</definedName>
    <definedName name="_xlnm.Print_Titles" localSheetId="2">'AUDIT + RACI'!$1:$4</definedName>
  </definedNames>
  <calcPr calcId="191029" fullCalcOnLoad="1"/>
</workbook>
</file>

<file path=xl/styles.xml><?xml version="1.0" encoding="utf-8"?>
<styleSheet xmlns="http://schemas.openxmlformats.org/spreadsheetml/2006/main">
  <numFmts count="1">
    <numFmt numFmtId="164" formatCode="dd\.mm\.yyyy"/>
  </numFmts>
  <fonts count="10">
    <font>
      <name val="Calibri"/>
      <family val="2"/>
      <color theme="1"/>
      <sz val="11"/>
      <scheme val="minor"/>
    </font>
    <font>
      <name val="Arial"/>
      <family val="2"/>
      <b val="1"/>
      <color rgb="FFFFFFFF"/>
      <sz val="11"/>
    </font>
    <font>
      <name val="Arial"/>
      <family val="2"/>
      <color rgb="FFCBD5E1"/>
      <sz val="8"/>
    </font>
    <font>
      <name val="Arial"/>
      <family val="2"/>
      <color rgb="FF1E3A8A"/>
      <sz val="9"/>
    </font>
    <font>
      <name val="Arial"/>
      <family val="2"/>
      <color rgb="FF1E293B"/>
      <sz val="9"/>
    </font>
    <font>
      <name val="Arial"/>
      <family val="2"/>
      <b val="1"/>
      <color rgb="FFFFFFFF"/>
      <sz val="9"/>
    </font>
    <font>
      <name val="Arial"/>
      <family val="2"/>
      <b val="1"/>
      <color rgb="FFFFFFFF"/>
      <sz val="8.5"/>
    </font>
    <font>
      <name val="Arial"/>
      <family val="2"/>
      <i val="1"/>
      <color rgb="FF64748B"/>
      <sz val="9"/>
    </font>
    <font>
      <name val="Arial"/>
      <family val="2"/>
      <b val="1"/>
      <color rgb="FF993300"/>
      <sz val="9"/>
    </font>
    <font>
      <name val="Arial"/>
      <family val="2"/>
      <color rgb="FF333333"/>
      <sz val="9"/>
    </font>
  </fonts>
  <fills count="9">
    <fill>
      <patternFill/>
    </fill>
    <fill>
      <patternFill patternType="gray125"/>
    </fill>
    <fill>
      <patternFill patternType="solid">
        <fgColor rgb="FF0C1B35"/>
      </patternFill>
    </fill>
    <fill>
      <patternFill patternType="solid">
        <fgColor rgb="FF1E3A8A"/>
      </patternFill>
    </fill>
    <fill>
      <patternFill patternType="solid">
        <fgColor rgb="FFEFF6FF"/>
      </patternFill>
    </fill>
    <fill>
      <patternFill patternType="solid">
        <fgColor rgb="FFF8FAFC"/>
      </patternFill>
    </fill>
    <fill>
      <patternFill patternType="solid">
        <fgColor rgb="FF475569"/>
      </patternFill>
    </fill>
    <fill>
      <patternFill patternType="solid">
        <fgColor rgb="FFFFFFFF"/>
      </patternFill>
    </fill>
    <fill>
      <patternFill patternType="solid">
        <fgColor theme="5" tint="0.7999816888943144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rgb="FF0C1B35"/>
      </top>
      <bottom style="medium">
        <color rgb="FF0C1B35"/>
      </bottom>
      <diagonal/>
    </border>
    <border>
      <left/>
      <right/>
      <top/>
      <bottom style="medium">
        <color rgb="FF0C1B35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/>
      <diagonal/>
    </border>
    <border>
      <left style="thin">
        <color rgb="FFCBD5E1"/>
      </left>
      <right/>
      <top/>
      <bottom/>
      <diagonal/>
    </border>
    <border>
      <left/>
      <right style="thin">
        <color rgb="FFCBD5E1"/>
      </right>
      <top style="thin">
        <color rgb="FFCBD5E1"/>
      </top>
      <bottom/>
      <diagonal/>
    </border>
    <border>
      <left/>
      <right style="thin">
        <color rgb="FFCBD5E1"/>
      </right>
      <top/>
      <bottom/>
      <diagonal/>
    </border>
    <border>
      <left style="thin">
        <color rgb="FFCBD5E1"/>
      </left>
      <right/>
      <top/>
      <bottom style="thin">
        <color rgb="FFCBD5E1"/>
      </bottom>
      <diagonal/>
    </border>
    <border>
      <left/>
      <right/>
      <top/>
      <bottom style="thin">
        <color rgb="FFCBD5E1"/>
      </bottom>
      <diagonal/>
    </border>
    <border>
      <left/>
      <right style="thin">
        <color rgb="FFCBD5E1"/>
      </right>
      <top/>
      <bottom style="thin">
        <color rgb="FFCBD5E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/>
      <top style="medium">
        <color rgb="FF0C1B35"/>
      </top>
      <bottom/>
      <diagonal/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6" fillId="3" borderId="3" applyAlignment="1" pivotButton="0" quotePrefix="0" xfId="0">
      <alignment horizontal="center" vertical="center" wrapText="1"/>
    </xf>
    <xf numFmtId="0" fontId="4" fillId="5" borderId="3" applyAlignment="1" pivotButton="0" quotePrefix="0" xfId="0">
      <alignment vertical="center" wrapText="1"/>
    </xf>
    <xf numFmtId="164" fontId="4" fillId="5" borderId="3" applyAlignment="1" pivotButton="0" quotePrefix="0" xfId="0">
      <alignment vertical="center" wrapText="1"/>
    </xf>
    <xf numFmtId="0" fontId="4" fillId="5" borderId="3" applyAlignment="1" applyProtection="1" pivotButton="0" quotePrefix="0" xfId="0">
      <alignment vertical="center" wrapText="1"/>
      <protection locked="0" hidden="0"/>
    </xf>
    <xf numFmtId="0" fontId="4" fillId="7" borderId="3" applyAlignment="1" pivotButton="0" quotePrefix="0" xfId="0">
      <alignment vertical="center" wrapText="1"/>
    </xf>
    <xf numFmtId="164" fontId="4" fillId="7" borderId="3" applyAlignment="1" pivotButton="0" quotePrefix="0" xfId="0">
      <alignment vertical="center" wrapText="1"/>
    </xf>
    <xf numFmtId="0" fontId="4" fillId="7" borderId="3" applyAlignment="1" applyProtection="1" pivotButton="0" quotePrefix="0" xfId="0">
      <alignment vertical="center" wrapText="1"/>
      <protection locked="0" hidden="0"/>
    </xf>
    <xf numFmtId="0" fontId="3" fillId="4" borderId="3" applyAlignment="1" pivotButton="0" quotePrefix="0" xfId="0">
      <alignment vertical="top" wrapText="1"/>
    </xf>
    <xf numFmtId="0" fontId="0" fillId="0" borderId="3" pivotButton="0" quotePrefix="0" xfId="0"/>
    <xf numFmtId="0" fontId="4" fillId="5" borderId="3" applyAlignment="1" pivotButton="0" quotePrefix="0" xfId="0">
      <alignment vertical="top" wrapText="1"/>
    </xf>
    <xf numFmtId="0" fontId="2" fillId="3" borderId="2" applyAlignment="1" pivotButton="0" quotePrefix="0" xfId="0">
      <alignment horizontal="center" vertical="center"/>
    </xf>
    <xf numFmtId="0" fontId="0" fillId="0" borderId="0" pivotButton="0" quotePrefix="0" xfId="0"/>
    <xf numFmtId="0" fontId="5" fillId="6" borderId="3" pivotButton="0" quotePrefix="0" xfId="0"/>
    <xf numFmtId="0" fontId="1" fillId="2" borderId="1" applyAlignment="1" pivotButton="0" quotePrefix="0" xfId="0">
      <alignment horizontal="center" vertical="center"/>
    </xf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0" fontId="8" fillId="8" borderId="0" pivotButton="0" quotePrefix="0" xfId="0"/>
    <xf numFmtId="0" fontId="9" fillId="8" borderId="0" pivotButton="0" quotePrefix="0" xfId="0"/>
    <xf numFmtId="0" fontId="0" fillId="0" borderId="1" pivotButton="0" quotePrefix="0" xfId="0"/>
    <xf numFmtId="0" fontId="0" fillId="0" borderId="2" pivotButton="0" quotePrefix="0" xfId="0"/>
    <xf numFmtId="0" fontId="0" fillId="0" borderId="4" pivotButton="0" quotePrefix="0" xfId="0"/>
    <xf numFmtId="0" fontId="0" fillId="0" borderId="6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0" borderId="10" pivotButton="0" quotePrefix="0" xfId="0"/>
    <xf numFmtId="0" fontId="0" fillId="0" borderId="11" pivotButton="0" quotePrefix="0" xfId="0"/>
    <xf numFmtId="0" fontId="0" fillId="0" borderId="12" pivotButton="0" quotePrefix="0" xfId="0"/>
    <xf numFmtId="164" fontId="4" fillId="5" borderId="3" applyAlignment="1" pivotButton="0" quotePrefix="0" xfId="0">
      <alignment vertical="center" wrapText="1"/>
    </xf>
    <xf numFmtId="164" fontId="4" fillId="7" borderId="3" applyAlignment="1" pivotButton="0" quotePrefix="0" xfId="0">
      <alignment vertical="center" wrapText="1"/>
    </xf>
  </cellXfs>
  <cellStyles count="1">
    <cellStyle name="Standard" xfId="0" builtinId="0"/>
  </cellStyles>
  <dxfs count="13">
    <dxf>
      <font>
        <name val="Arial"/>
        <b val="1"/>
        <color rgb="FF166534"/>
        <sz val="9"/>
      </font>
      <fill>
        <patternFill patternType="solid">
          <fgColor rgb="FFDCFCE7"/>
        </patternFill>
      </fill>
    </dxf>
    <dxf>
      <font>
        <name val="Arial"/>
        <b val="1"/>
        <color rgb="FF991B1B"/>
        <sz val="9"/>
      </font>
      <fill>
        <patternFill patternType="solid">
          <fgColor rgb="FFFEE2E2"/>
        </patternFill>
      </fill>
    </dxf>
    <dxf>
      <font>
        <name val="Arial"/>
        <b val="1"/>
        <color rgb="FF166534"/>
        <sz val="9"/>
      </font>
      <fill>
        <patternFill patternType="solid">
          <fgColor rgb="FFDCFCE7"/>
        </patternFill>
      </fill>
    </dxf>
    <dxf>
      <font>
        <name val="Arial"/>
        <b val="1"/>
        <color rgb="FF854D0E"/>
        <sz val="9"/>
      </font>
      <fill>
        <patternFill patternType="solid">
          <fgColor rgb="FFFEF3C7"/>
        </patternFill>
      </fill>
    </dxf>
    <dxf>
      <font>
        <name val="Arial"/>
        <b val="1"/>
        <color rgb="FF991B1B"/>
        <sz val="9"/>
      </font>
      <fill>
        <patternFill patternType="solid">
          <fgColor rgb="FFFEE2E2"/>
        </patternFill>
      </fill>
    </dxf>
    <dxf>
      <font>
        <name val="Arial"/>
        <b val="1"/>
        <color rgb="FF854D0E"/>
        <sz val="9"/>
      </font>
      <fill>
        <patternFill patternType="solid">
          <fgColor rgb="FFFEF3C7"/>
        </patternFill>
      </fill>
    </dxf>
    <dxf>
      <font>
        <name val="Arial"/>
        <b val="1"/>
        <color rgb="FF991B1B"/>
        <sz val="9"/>
      </font>
      <fill>
        <patternFill patternType="solid">
          <fgColor rgb="FFFEE2E2"/>
        </patternFill>
      </fill>
    </dxf>
    <dxf>
      <font>
        <name val="Arial"/>
        <b val="1"/>
        <color rgb="FF166534"/>
        <sz val="9"/>
      </font>
      <fill>
        <patternFill patternType="solid">
          <fgColor rgb="FFDCFCE7"/>
        </patternFill>
      </fill>
    </dxf>
    <dxf>
      <font>
        <name val="Arial"/>
        <b val="1"/>
        <color rgb="FF854D0E"/>
        <sz val="9"/>
      </font>
      <fill>
        <patternFill patternType="solid">
          <fgColor rgb="FFFEF3C7"/>
        </patternFill>
      </fill>
    </dxf>
    <dxf>
      <font>
        <name val="Arial"/>
        <b val="1"/>
        <color rgb="FF991B1B"/>
        <sz val="9"/>
      </font>
      <fill>
        <patternFill patternType="solid">
          <fgColor rgb="FFFEE2E2"/>
        </patternFill>
      </fill>
    </dxf>
    <dxf>
      <font>
        <name val="Arial"/>
        <b val="1"/>
        <color rgb="FF166534"/>
        <sz val="9"/>
      </font>
      <fill>
        <patternFill patternType="solid">
          <fgColor rgb="FFDCFCE7"/>
        </patternFill>
      </fill>
    </dxf>
    <dxf>
      <font>
        <name val="Arial"/>
        <b val="1"/>
        <color rgb="FF854D0E"/>
        <sz val="9"/>
      </font>
      <fill>
        <patternFill patternType="solid">
          <fgColor rgb="FFFEF3C7"/>
        </patternFill>
      </fill>
    </dxf>
    <dxf>
      <font>
        <name val="Arial"/>
        <b val="1"/>
        <color rgb="FF991B1B"/>
        <sz val="9"/>
      </font>
      <fill>
        <patternFill patternType="solid">
          <fgColor rgb="FF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/>
            </a:pPr>
            <a:r>
              <a:rPr lang="de-DE"/>
              <a:t>TLS 1.3 Anteil</a:t>
            </a:r>
          </a:p>
        </rich>
      </tx>
      <overlay val="1"/>
    </title>
    <plotArea>
      <layout/>
      <doughnutChart>
        <varyColors val="1"/>
        <ser>
          <idx val="0"/>
          <order val="0"/>
          <spPr>
            <a:ln>
              <a:prstDash val="solid"/>
            </a:ln>
          </spPr>
          <cat>
            <strRef>
              <f>DASHBOARD!$F$6:$F$9</f>
              <strCache>
                <ptCount val="4"/>
                <pt idx="0">
                  <v>TLS 1.3</v>
                </pt>
                <pt idx="1">
                  <v>Legacy TLS</v>
                </pt>
                <pt idx="2">
                  <v>IKEv2</v>
                </pt>
                <pt idx="3">
                  <v>N/A</v>
                </pt>
              </strCache>
            </strRef>
          </cat>
          <val>
            <numRef>
              <f>DASHBOARD!$G$6:$G$9</f>
              <numCache>
                <formatCode>General</formatCode>
                <ptCount val="4"/>
                <pt idx="0">
                  <v>4</v>
                </pt>
                <pt idx="1">
                  <v>2</v>
                </pt>
                <pt idx="2">
                  <v>1</v>
                </pt>
                <pt idx="3">
                  <v>4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  <showLeaderLines val="1"/>
        </dLbls>
        <firstSliceAng val="0"/>
        <holeSize val="10"/>
      </doughnutChart>
    </plotArea>
    <legend>
      <legendPos val="r"/>
      <overlay val="1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/>
            </a:pPr>
            <a:r>
              <a:rPr lang="de-DE"/>
              <a:t>Expiry Quartale</a:t>
            </a:r>
          </a:p>
        </rich>
      </tx>
      <overlay val="1"/>
    </title>
    <plotArea>
      <layout/>
      <barChart>
        <barDir val="col"/>
        <grouping val="clustered"/>
        <varyColors val="1"/>
        <ser>
          <idx val="0"/>
          <order val="0"/>
          <spPr>
            <a:ln>
              <a:prstDash val="solid"/>
            </a:ln>
          </spPr>
          <invertIfNegative val="1"/>
          <cat>
            <strRef>
              <f>DASHBOARD!$I$6:$I$9</f>
              <strCache>
                <ptCount val="4"/>
                <pt idx="0">
                  <v>Q2/2026</v>
                </pt>
                <pt idx="1">
                  <v>Q3/2026</v>
                </pt>
                <pt idx="2">
                  <v>Q4/2026</v>
                </pt>
                <pt idx="3">
                  <v>Überfällig</v>
                </pt>
              </strCache>
            </strRef>
          </cat>
          <val>
            <numRef>
              <f>DASHBOARD!$J$6:$J$9</f>
              <numCache>
                <formatCode>General</formatCode>
                <ptCount val="4"/>
                <pt idx="0">
                  <v>3</v>
                </pt>
                <pt idx="1">
                  <v>2</v>
                </pt>
                <pt idx="2">
                  <v>1</v>
                </pt>
                <pt idx="3">
                  <v>2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10"/>
        <axId val="100"/>
      </barChart>
      <catAx>
        <axId val="10"/>
        <scaling>
          <orientation val="minMax"/>
        </scaling>
        <delete val="1"/>
        <axPos val="b"/>
        <numFmt formatCode="General" sourceLinked="1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</scaling>
        <delete val="1"/>
        <axPos val="l"/>
        <majorGridlines/>
        <numFmt formatCode="General" sourceLinked="1"/>
        <majorTickMark val="none"/>
        <minorTickMark val="none"/>
        <tickLblPos val="nextTo"/>
        <crossAx val="10"/>
        <crosses val="autoZero"/>
        <crossBetween val="between"/>
      </valAx>
    </plotArea>
    <legend>
      <legendPos val="r"/>
      <overlay val="0"/>
    </legend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/>
            </a:pPr>
            <a:r>
              <a:rPr lang="de-DE"/>
              <a:t>Quantum Status</a:t>
            </a:r>
          </a:p>
        </rich>
      </tx>
      <overlay val="1"/>
    </title>
    <plotArea>
      <layout/>
      <pieChart>
        <varyColors val="1"/>
        <ser>
          <idx val="0"/>
          <order val="0"/>
          <spPr>
            <a:ln>
              <a:prstDash val="solid"/>
            </a:ln>
          </spPr>
          <cat>
            <strRef>
              <f>DASHBOARD!$A$14:$A$17</f>
              <strCache>
                <ptCount val="4"/>
                <pt idx="0">
                  <v>TLS Web</v>
                </pt>
                <pt idx="1">
                  <v>VPN</v>
                </pt>
                <pt idx="2">
                  <v>HSM</v>
                </pt>
                <pt idx="3">
                  <v>Database</v>
                </pt>
              </strCache>
            </strRef>
          </cat>
          <val>
            <numRef>
              <f>DASHBOARD!$E$14:$E$17</f>
              <numCache>
                <formatCode>General</formatCode>
                <ptCount val="4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  <showLeaderLines val="1"/>
        </dLbls>
        <firstSliceAng val="0"/>
      </pieChart>
    </plotArea>
    <legend>
      <legendPos val="r"/>
      <overlay val="1"/>
    </legend>
    <plotVisOnly val="1"/>
    <dispBlanksAs val="gap"/>
  </chart>
</chartSpace>
</file>

<file path=xl/charts/chart4.xml><?xml version="1.0" encoding="utf-8"?>
<chartSpace xmlns:a="http://schemas.openxmlformats.org/drawingml/2006/main" xmlns="http://schemas.openxmlformats.org/drawingml/2006/chart">
  <chart>
    <title>
      <tx>
        <rich>
          <a:bodyPr/>
          <a:lstStyle/>
          <a:p>
            <a:pPr>
              <a:defRPr/>
            </a:pPr>
            <a:r>
              <a:rPr lang="de-DE"/>
              <a:t>Verboten / Deprecated</a:t>
            </a:r>
          </a:p>
        </rich>
      </tx>
      <overlay val="1"/>
    </title>
    <plotArea>
      <layout/>
      <barChart>
        <barDir val="bar"/>
        <grouping val="clustered"/>
        <varyColors val="1"/>
        <ser>
          <idx val="0"/>
          <order val="0"/>
          <spPr>
            <a:ln>
              <a:prstDash val="solid"/>
            </a:ln>
          </spPr>
          <invertIfNegative val="1"/>
          <cat>
            <strRef>
              <f>DASHBOARD!$L$31:$L$32</f>
              <strCache>
                <ptCount val="2"/>
                <pt idx="0">
                  <v>Verboten</v>
                </pt>
                <pt idx="1">
                  <v>Deprecated</v>
                </pt>
              </strCache>
            </strRef>
          </cat>
          <val>
            <numRef>
              <f>DASHBOARD!$M$30:$M$32</f>
              <numCache>
                <formatCode>General</formatCode>
                <ptCount val="3"/>
                <pt idx="0">
                  <v>0</v>
                </pt>
                <pt idx="1">
                  <v>1</v>
                </pt>
                <pt idx="2">
                  <v>2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axId val="10"/>
        <axId val="100"/>
      </barChart>
      <catAx>
        <axId val="10"/>
        <scaling>
          <orientation val="minMax"/>
        </scaling>
        <delete val="1"/>
        <axPos val="l"/>
        <numFmt formatCode="General" sourceLinked="1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</scaling>
        <delete val="1"/>
        <axPos val="b"/>
        <majorGridlines/>
        <numFmt formatCode="General" sourceLinked="1"/>
        <majorTickMark val="none"/>
        <minorTickMark val="none"/>
        <tickLblPos val="nextTo"/>
        <crossAx val="10"/>
        <crosses val="autoZero"/>
        <crossBetween val="between"/>
      </valAx>
    </plotArea>
    <legend>
      <legendPos val="r"/>
      <overlay val="0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Relationship Type="http://schemas.openxmlformats.org/officeDocument/2006/relationships/chart" Target="/xl/charts/chart4.xml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11</col>
      <colOff>0</colOff>
      <row>3</row>
      <rowOff>0</rowOff>
    </from>
    <ext cx="2520000" cy="216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11</col>
      <colOff>0</colOff>
      <row>19</row>
      <rowOff>0</rowOff>
    </from>
    <ext cx="2520000" cy="216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  <oneCellAnchor>
    <from>
      <col>11</col>
      <colOff>0</colOff>
      <row>35</row>
      <rowOff>0</rowOff>
    </from>
    <ext cx="2520000" cy="2160000"/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oneCellAnchor>
  <oneCellAnchor>
    <from>
      <col>11</col>
      <colOff>0</colOff>
      <row>51</row>
      <rowOff>0</rowOff>
    </from>
    <ext cx="2520000" cy="1440000"/>
    <graphicFrame>
      <nvGraphicFramePr>
        <cNvPr id="4" name="Chart 4"/>
        <cNvGraphicFramePr/>
      </nvGraphicFramePr>
      <xfrm/>
      <a:graphic>
        <a:graphicData uri="http://schemas.openxmlformats.org/drawingml/2006/chart">
          <c:chart r:id="rId4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N23"/>
  <sheetViews>
    <sheetView showGridLines="0" workbookViewId="0">
      <pane ySplit="11" topLeftCell="A12" activePane="bottomLeft" state="frozen"/>
      <selection pane="bottomLeft" activeCell="A25" sqref="A25"/>
    </sheetView>
  </sheetViews>
  <sheetFormatPr baseColWidth="10" defaultColWidth="8.83203125" defaultRowHeight="15"/>
  <cols>
    <col width="12" customWidth="1" style="12" min="1" max="1"/>
    <col width="22" customWidth="1" style="12" min="2" max="2"/>
    <col width="13" customWidth="1" style="12" min="3" max="3"/>
    <col width="28" customWidth="1" style="12" min="4" max="4"/>
    <col width="14" customWidth="1" style="12" min="5" max="6"/>
    <col width="11" customWidth="1" style="12" min="7" max="7"/>
    <col width="16" customWidth="1" style="12" min="8" max="8"/>
    <col width="14" customWidth="1" style="12" min="9" max="9"/>
    <col width="12" customWidth="1" style="12" min="10" max="10"/>
    <col width="10" customWidth="1" style="12" min="11" max="11"/>
    <col hidden="1" width="12" customWidth="1" style="12" min="12" max="12"/>
    <col hidden="1" width="14" customWidth="1" style="12" min="13" max="13"/>
    <col hidden="1" width="12" customWidth="1" style="12" min="14" max="14"/>
  </cols>
  <sheetData>
    <row r="1" ht="38" customHeight="1" s="12">
      <c r="A1" s="14" t="inlineStr">
        <is>
          <t>KRYPTOGRAPHIE-INVENTAR · BSI KRY.1.2 + Art. 21(2)(i) NIS2</t>
        </is>
      </c>
      <c r="B1" s="20" t="n"/>
      <c r="C1" s="20" t="n"/>
      <c r="D1" s="20" t="n"/>
      <c r="E1" s="20" t="n"/>
      <c r="F1" s="20" t="n"/>
      <c r="G1" s="20" t="n"/>
      <c r="H1" s="20" t="n"/>
      <c r="I1" s="20" t="n"/>
      <c r="J1" s="20" t="n"/>
      <c r="K1" s="20" t="n"/>
      <c r="L1" s="20" t="n"/>
      <c r="M1" s="20" t="n"/>
      <c r="N1" s="20" t="n"/>
    </row>
    <row r="2" ht="18" customHeight="1" s="12">
      <c r="A2" s="11" t="inlineStr">
        <is>
          <t>Dok-ID: CRYP-02-INVENTORY · Version: 1.0 · Status: BSI-Audit-ready · Klassifizierung: Intern/Vertraulich · Gültig ab: 29.03.2026 · Review: Quartalsweise</t>
        </is>
      </c>
      <c r="B2" s="21" t="n"/>
      <c r="C2" s="21" t="n"/>
      <c r="D2" s="21" t="n"/>
      <c r="E2" s="21" t="n"/>
      <c r="F2" s="21" t="n"/>
      <c r="G2" s="21" t="n"/>
      <c r="H2" s="21" t="n"/>
      <c r="I2" s="21" t="n"/>
      <c r="J2" s="21" t="n"/>
      <c r="K2" s="21" t="n"/>
      <c r="L2" s="21" t="n"/>
      <c r="M2" s="21" t="n"/>
      <c r="N2" s="21" t="n"/>
    </row>
    <row r="4">
      <c r="A4" s="8" t="inlineStr">
        <is>
          <t>ZWECK
Vollständiges Krypto-Kataster gemäß BSI KRY.1.2 und Art. 21(2)(i) NIS2.
BSI-Audit-Frage #1:
"Zeigen Sie Ihr Kryptographie-Inventar gemäß BSI KRY.1.2"</t>
        </is>
      </c>
      <c r="B4" s="22" t="n"/>
      <c r="C4" s="22" t="n"/>
      <c r="D4" s="22" t="n"/>
      <c r="E4" s="22" t="n"/>
      <c r="F4" s="23" t="n"/>
      <c r="G4" s="10" t="inlineStr">
        <is>
          <t>NORMATIVE GRUNDLAGEN
NIS2 Art. 21(2)(i) · BSI KRY.1.2 · BSI TR-02102-1 · ISO 27001 A.8.24 · NIST SP800-57
OHNE INVENTORY:
Kein Überblick über Zertifikate, Algorithmen und Quantum-Risiken.</t>
        </is>
      </c>
      <c r="H4" s="22" t="n"/>
      <c r="I4" s="22" t="n"/>
      <c r="J4" s="22" t="n"/>
      <c r="K4" s="22" t="n"/>
      <c r="L4" s="22" t="n"/>
      <c r="M4" s="22" t="n"/>
      <c r="N4" s="23" t="n"/>
    </row>
    <row r="5">
      <c r="A5" s="24" t="n"/>
      <c r="F5" s="25" t="n"/>
      <c r="G5" s="24" t="n"/>
      <c r="N5" s="25" t="n"/>
    </row>
    <row r="6">
      <c r="A6" s="24" t="n"/>
      <c r="F6" s="25" t="n"/>
      <c r="G6" s="24" t="n"/>
      <c r="N6" s="25" t="n"/>
    </row>
    <row r="7">
      <c r="A7" s="24" t="n"/>
      <c r="F7" s="25" t="n"/>
      <c r="G7" s="24" t="n"/>
      <c r="N7" s="25" t="n"/>
    </row>
    <row r="8">
      <c r="A8" s="26" t="n"/>
      <c r="B8" s="27" t="n"/>
      <c r="C8" s="27" t="n"/>
      <c r="D8" s="27" t="n"/>
      <c r="E8" s="27" t="n"/>
      <c r="F8" s="28" t="n"/>
      <c r="G8" s="26" t="n"/>
      <c r="H8" s="27" t="n"/>
      <c r="I8" s="27" t="n"/>
      <c r="J8" s="27" t="n"/>
      <c r="K8" s="27" t="n"/>
      <c r="L8" s="27" t="n"/>
      <c r="M8" s="27" t="n"/>
      <c r="N8" s="28" t="n"/>
    </row>
    <row r="10">
      <c r="A10" s="13" t="inlineStr">
        <is>
          <t>HAUPTTABELLE: KRYPTO-INVENTAR</t>
        </is>
      </c>
      <c r="B10" s="29" t="n"/>
      <c r="C10" s="29" t="n"/>
      <c r="D10" s="29" t="n"/>
      <c r="E10" s="29" t="n"/>
      <c r="F10" s="29" t="n"/>
      <c r="G10" s="29" t="n"/>
      <c r="H10" s="29" t="n"/>
      <c r="I10" s="29" t="n"/>
      <c r="J10" s="29" t="n"/>
      <c r="K10" s="29" t="n"/>
      <c r="L10" s="29" t="n"/>
      <c r="M10" s="29" t="n"/>
      <c r="N10" s="30" t="n"/>
    </row>
    <row r="11" ht="34" customHeight="1" s="12">
      <c r="A11" s="1" t="inlineStr">
        <is>
          <t>Asset-ID</t>
        </is>
      </c>
      <c r="B11" s="1" t="inlineStr">
        <is>
          <t>System/Service</t>
        </is>
      </c>
      <c r="C11" s="1" t="inlineStr">
        <is>
          <t>Protokoll</t>
        </is>
      </c>
      <c r="D11" s="1" t="inlineStr">
        <is>
          <t>Algorithmus</t>
        </is>
      </c>
      <c r="E11" s="1" t="inlineStr">
        <is>
          <t>Schlüssel</t>
        </is>
      </c>
      <c r="F11" s="1" t="inlineStr">
        <is>
          <t>Cert Expiry</t>
        </is>
      </c>
      <c r="G11" s="1" t="inlineStr">
        <is>
          <t>TLS Version</t>
        </is>
      </c>
      <c r="H11" s="1" t="inlineStr">
        <is>
          <t>Status</t>
        </is>
      </c>
      <c r="I11" s="1" t="inlineStr">
        <is>
          <t>Quantum</t>
        </is>
      </c>
      <c r="J11" s="1" t="inlineStr">
        <is>
          <t>Owner</t>
        </is>
      </c>
      <c r="K11" s="1" t="inlineStr">
        <is>
          <t>Review</t>
        </is>
      </c>
      <c r="L11" s="1" t="inlineStr">
        <is>
          <t>Expiry Tage</t>
        </is>
      </c>
      <c r="M11" s="1" t="inlineStr">
        <is>
          <t>Expiry Quartal</t>
        </is>
      </c>
      <c r="N11" s="1" t="inlineStr">
        <is>
          <t>TLS Bucket</t>
        </is>
      </c>
    </row>
    <row r="12">
      <c r="A12" s="2" t="inlineStr">
        <is>
          <t>WEB-001</t>
        </is>
      </c>
      <c r="B12" s="2" t="inlineStr">
        <is>
          <t>shop.xyz.de</t>
        </is>
      </c>
      <c r="C12" s="2" t="inlineStr">
        <is>
          <t>TLS</t>
        </is>
      </c>
      <c r="D12" s="2" t="inlineStr">
        <is>
          <t>ECDHE-RSA-AES256-GCM-SHA384</t>
        </is>
      </c>
      <c r="E12" s="2" t="inlineStr">
        <is>
          <t>RSA 4096</t>
        </is>
      </c>
      <c r="F12" s="31" t="n">
        <v>46280</v>
      </c>
      <c r="G12" s="2" t="inlineStr">
        <is>
          <t>1.3</t>
        </is>
      </c>
      <c r="H12" s="4" t="inlineStr">
        <is>
          <t>OK</t>
        </is>
      </c>
      <c r="I12" s="2" t="inlineStr">
        <is>
          <t>Kyber-768</t>
        </is>
      </c>
      <c r="J12" s="2" t="inlineStr">
        <is>
          <t>IT</t>
        </is>
      </c>
      <c r="K12" s="2" t="inlineStr">
        <is>
          <t>Q</t>
        </is>
      </c>
      <c r="L12" s="2">
        <f>IF(ISNUMBER(F12),F12-TODAY(),"")</f>
        <v/>
      </c>
      <c r="M12" s="2">
        <f>IF(ISNUMBER(F12),"Q"&amp;ROUNDUP(MONTH(F12)/3,0)&amp;"/"&amp;YEAR(F12),"N/A")</f>
        <v/>
      </c>
      <c r="N12" s="2">
        <f>IF(G12="1.3","TLS 1.3",IF(OR(G12="1.2",G12="1.1",G12="1.0"),"Legacy TLS",G12))</f>
        <v/>
      </c>
    </row>
    <row r="13">
      <c r="A13" s="5" t="inlineStr">
        <is>
          <t>WEB-002</t>
        </is>
      </c>
      <c r="B13" s="5" t="inlineStr">
        <is>
          <t>api.xyz.de</t>
        </is>
      </c>
      <c r="C13" s="5" t="inlineStr">
        <is>
          <t>TLS</t>
        </is>
      </c>
      <c r="D13" s="5" t="inlineStr">
        <is>
          <t>ECDHE-ECDSA-AES256-GCM-SHA384</t>
        </is>
      </c>
      <c r="E13" s="5" t="inlineStr">
        <is>
          <t>EC P-384</t>
        </is>
      </c>
      <c r="F13" s="32" t="n">
        <v>46357</v>
      </c>
      <c r="G13" s="5" t="inlineStr">
        <is>
          <t>1.3</t>
        </is>
      </c>
      <c r="H13" s="7" t="inlineStr">
        <is>
          <t>OK</t>
        </is>
      </c>
      <c r="I13" s="5" t="inlineStr">
        <is>
          <t>Kyber-768</t>
        </is>
      </c>
      <c r="J13" s="5" t="inlineStr">
        <is>
          <t>IT</t>
        </is>
      </c>
      <c r="K13" s="5" t="inlineStr">
        <is>
          <t>Q</t>
        </is>
      </c>
      <c r="L13" s="5">
        <f>IF(ISNUMBER(F13),F13-TODAY(),"")</f>
        <v/>
      </c>
      <c r="M13" s="5">
        <f>IF(ISNUMBER(F13),"Q"&amp;ROUNDUP(MONTH(F13)/3,0)&amp;"/"&amp;YEAR(F13),"N/A")</f>
        <v/>
      </c>
      <c r="N13" s="5">
        <f>IF(G13="1.3","TLS 1.3",IF(OR(G13="1.2",G13="1.1",G13="1.0"),"Legacy TLS",G13))</f>
        <v/>
      </c>
    </row>
    <row r="14">
      <c r="A14" s="2" t="inlineStr">
        <is>
          <t>VPN-001</t>
        </is>
      </c>
      <c r="B14" s="2" t="inlineStr">
        <is>
          <t>VPN-Gateway</t>
        </is>
      </c>
      <c r="C14" s="2" t="inlineStr">
        <is>
          <t>IPsec</t>
        </is>
      </c>
      <c r="D14" s="2" t="inlineStr">
        <is>
          <t>AES-256-GCM</t>
        </is>
      </c>
      <c r="E14" s="2" t="inlineStr">
        <is>
          <t>AES-256</t>
        </is>
      </c>
      <c r="F14" s="2" t="inlineStr">
        <is>
          <t>N/A</t>
        </is>
      </c>
      <c r="G14" s="2" t="inlineStr">
        <is>
          <t>IKEv2</t>
        </is>
      </c>
      <c r="H14" s="4" t="inlineStr">
        <is>
          <t>OK</t>
        </is>
      </c>
      <c r="I14" s="2" t="inlineStr">
        <is>
          <t>PostQuantum</t>
        </is>
      </c>
      <c r="J14" s="2" t="inlineStr">
        <is>
          <t>IT-Sec</t>
        </is>
      </c>
      <c r="K14" s="2" t="inlineStr">
        <is>
          <t>H</t>
        </is>
      </c>
      <c r="L14" s="2">
        <f>IF(ISNUMBER(F14),F14-TODAY(),"")</f>
        <v/>
      </c>
      <c r="M14" s="2">
        <f>IF(ISNUMBER(F14),"Q"&amp;ROUNDUP(MONTH(F14)/3,0)&amp;"/"&amp;YEAR(F14),"N/A")</f>
        <v/>
      </c>
      <c r="N14" s="2">
        <f>IF(G14="1.3","TLS 1.3",IF(OR(G14="1.2",G14="1.1",G14="1.0"),"Legacy TLS",G14))</f>
        <v/>
      </c>
    </row>
    <row r="15">
      <c r="A15" s="5" t="inlineStr">
        <is>
          <t>DB-001</t>
        </is>
      </c>
      <c r="B15" s="5" t="inlineStr">
        <is>
          <t>MSSQL Prod</t>
        </is>
      </c>
      <c r="C15" s="5" t="inlineStr">
        <is>
          <t>TDE</t>
        </is>
      </c>
      <c r="D15" s="5" t="inlineStr">
        <is>
          <t>AES-256</t>
        </is>
      </c>
      <c r="E15" s="5" t="inlineStr">
        <is>
          <t>AES-256</t>
        </is>
      </c>
      <c r="F15" s="5" t="inlineStr">
        <is>
          <t>N/A</t>
        </is>
      </c>
      <c r="G15" s="5" t="inlineStr">
        <is>
          <t>N/A</t>
        </is>
      </c>
      <c r="H15" s="7" t="inlineStr">
        <is>
          <t>OK</t>
        </is>
      </c>
      <c r="I15" s="5" t="inlineStr">
        <is>
          <t>N/A</t>
        </is>
      </c>
      <c r="J15" s="5" t="inlineStr">
        <is>
          <t>DBA</t>
        </is>
      </c>
      <c r="K15" s="5" t="inlineStr">
        <is>
          <t>Q</t>
        </is>
      </c>
      <c r="L15" s="5">
        <f>IF(ISNUMBER(F15),F15-TODAY(),"")</f>
        <v/>
      </c>
      <c r="M15" s="5">
        <f>IF(ISNUMBER(F15),"Q"&amp;ROUNDUP(MONTH(F15)/3,0)&amp;"/"&amp;YEAR(F15),"N/A")</f>
        <v/>
      </c>
      <c r="N15" s="5">
        <f>IF(G15="1.3","TLS 1.3",IF(OR(G15="1.2",G15="1.1",G15="1.0"),"Legacy TLS",G15))</f>
        <v/>
      </c>
    </row>
    <row r="16">
      <c r="A16" s="2" t="inlineStr">
        <is>
          <t>MAIL-001</t>
        </is>
      </c>
      <c r="B16" s="2" t="inlineStr">
        <is>
          <t>Exchange</t>
        </is>
      </c>
      <c r="C16" s="2" t="inlineStr">
        <is>
          <t>S/MIME</t>
        </is>
      </c>
      <c r="D16" s="2" t="inlineStr">
        <is>
          <t>AES-256</t>
        </is>
      </c>
      <c r="E16" s="2" t="inlineStr">
        <is>
          <t>EC P-384</t>
        </is>
      </c>
      <c r="F16" s="31" t="n">
        <v>46203</v>
      </c>
      <c r="G16" s="2" t="inlineStr">
        <is>
          <t>N/A</t>
        </is>
      </c>
      <c r="H16" s="4" t="inlineStr">
        <is>
          <t>OK</t>
        </is>
      </c>
      <c r="I16" s="2" t="inlineStr">
        <is>
          <t>Kyber</t>
        </is>
      </c>
      <c r="J16" s="2" t="inlineStr">
        <is>
          <t>IT</t>
        </is>
      </c>
      <c r="K16" s="2" t="inlineStr">
        <is>
          <t>Q</t>
        </is>
      </c>
      <c r="L16" s="2">
        <f>IF(ISNUMBER(F16),F16-TODAY(),"")</f>
        <v/>
      </c>
      <c r="M16" s="2">
        <f>IF(ISNUMBER(F16),"Q"&amp;ROUNDUP(MONTH(F16)/3,0)&amp;"/"&amp;YEAR(F16),"N/A")</f>
        <v/>
      </c>
      <c r="N16" s="2">
        <f>IF(G16="1.3","TLS 1.3",IF(OR(G16="1.2",G16="1.1",G16="1.0"),"Legacy TLS",G16))</f>
        <v/>
      </c>
    </row>
    <row r="17">
      <c r="A17" s="5" t="inlineStr">
        <is>
          <t>BACKUP-001</t>
        </is>
      </c>
      <c r="B17" s="5" t="inlineStr">
        <is>
          <t>Veeam</t>
        </is>
      </c>
      <c r="C17" s="5" t="inlineStr">
        <is>
          <t>AES-GCM</t>
        </is>
      </c>
      <c r="D17" s="5" t="inlineStr">
        <is>
          <t>AES-256</t>
        </is>
      </c>
      <c r="E17" s="5" t="inlineStr">
        <is>
          <t>AES-256</t>
        </is>
      </c>
      <c r="F17" s="5" t="inlineStr">
        <is>
          <t>N/A</t>
        </is>
      </c>
      <c r="G17" s="5" t="inlineStr">
        <is>
          <t>N/A</t>
        </is>
      </c>
      <c r="H17" s="7" t="inlineStr">
        <is>
          <t>OK</t>
        </is>
      </c>
      <c r="I17" s="5" t="inlineStr">
        <is>
          <t>N/A</t>
        </is>
      </c>
      <c r="J17" s="5" t="inlineStr">
        <is>
          <t>Backup</t>
        </is>
      </c>
      <c r="K17" s="5" t="inlineStr">
        <is>
          <t>H</t>
        </is>
      </c>
      <c r="L17" s="5">
        <f>IF(ISNUMBER(F17),F17-TODAY(),"")</f>
        <v/>
      </c>
      <c r="M17" s="5">
        <f>IF(ISNUMBER(F17),"Q"&amp;ROUNDUP(MONTH(F17)/3,0)&amp;"/"&amp;YEAR(F17),"N/A")</f>
        <v/>
      </c>
      <c r="N17" s="5">
        <f>IF(G17="1.3","TLS 1.3",IF(OR(G17="1.2",G17="1.1",G17="1.0"),"Legacy TLS",G17))</f>
        <v/>
      </c>
    </row>
    <row r="18">
      <c r="A18" s="2" t="inlineStr">
        <is>
          <t>HSM-001</t>
        </is>
      </c>
      <c r="B18" s="2" t="inlineStr">
        <is>
          <t>Thales HSM</t>
        </is>
      </c>
      <c r="C18" s="2" t="inlineStr">
        <is>
          <t>FIPS 140-2</t>
        </is>
      </c>
      <c r="D18" s="2" t="inlineStr">
        <is>
          <t>AES-256/EC</t>
        </is>
      </c>
      <c r="E18" s="2" t="inlineStr">
        <is>
          <t>Multiple</t>
        </is>
      </c>
      <c r="F18" s="2" t="inlineStr">
        <is>
          <t>N/A</t>
        </is>
      </c>
      <c r="G18" s="2" t="inlineStr">
        <is>
          <t>N/A</t>
        </is>
      </c>
      <c r="H18" s="4" t="inlineStr">
        <is>
          <t>OK</t>
        </is>
      </c>
      <c r="I18" s="2" t="inlineStr">
        <is>
          <t>PQ-Ready</t>
        </is>
      </c>
      <c r="J18" s="2" t="inlineStr">
        <is>
          <t>IT-Sec</t>
        </is>
      </c>
      <c r="K18" s="2" t="inlineStr">
        <is>
          <t>J</t>
        </is>
      </c>
      <c r="L18" s="2">
        <f>IF(ISNUMBER(F18),F18-TODAY(),"")</f>
        <v/>
      </c>
      <c r="M18" s="2">
        <f>IF(ISNUMBER(F18),"Q"&amp;ROUNDUP(MONTH(F18)/3,0)&amp;"/"&amp;YEAR(F18),"N/A")</f>
        <v/>
      </c>
      <c r="N18" s="2">
        <f>IF(G18="1.3","TLS 1.3",IF(OR(G18="1.2",G18="1.1",G18="1.0"),"Legacy TLS",G18))</f>
        <v/>
      </c>
    </row>
    <row r="19">
      <c r="A19" s="5" t="inlineStr">
        <is>
          <t>API-001</t>
        </is>
      </c>
      <c r="B19" s="5" t="inlineStr">
        <is>
          <t>REST-API</t>
        </is>
      </c>
      <c r="C19" s="5" t="inlineStr">
        <is>
          <t>mTLS</t>
        </is>
      </c>
      <c r="D19" s="5" t="inlineStr">
        <is>
          <t>ECDSA P-384</t>
        </is>
      </c>
      <c r="E19" s="5" t="inlineStr">
        <is>
          <t>EC P-384</t>
        </is>
      </c>
      <c r="F19" s="32" t="n">
        <v>46101</v>
      </c>
      <c r="G19" s="5" t="inlineStr">
        <is>
          <t>1.3</t>
        </is>
      </c>
      <c r="H19" s="7" t="inlineStr">
        <is>
          <t>Warnung 30T</t>
        </is>
      </c>
      <c r="I19" s="5" t="inlineStr">
        <is>
          <t>Kyber</t>
        </is>
      </c>
      <c r="J19" s="5" t="inlineStr">
        <is>
          <t>DevOps</t>
        </is>
      </c>
      <c r="K19" s="5" t="inlineStr">
        <is>
          <t>Sofort</t>
        </is>
      </c>
      <c r="L19" s="5">
        <f>IF(ISNUMBER(F19),F19-TODAY(),"")</f>
        <v/>
      </c>
      <c r="M19" s="5">
        <f>IF(ISNUMBER(F19),"Q"&amp;ROUNDUP(MONTH(F19)/3,0)&amp;"/"&amp;YEAR(F19),"N/A")</f>
        <v/>
      </c>
      <c r="N19" s="5">
        <f>IF(G19="1.3","TLS 1.3",IF(OR(G19="1.2",G19="1.1",G19="1.0"),"Legacy TLS",G19))</f>
        <v/>
      </c>
    </row>
    <row r="20">
      <c r="A20" s="2" t="inlineStr">
        <is>
          <t>WEB-LEG-001</t>
        </is>
      </c>
      <c r="B20" s="2" t="inlineStr">
        <is>
          <t>legacy.xyz.de</t>
        </is>
      </c>
      <c r="C20" s="2" t="inlineStr">
        <is>
          <t>TLS</t>
        </is>
      </c>
      <c r="D20" s="2" t="inlineStr">
        <is>
          <t>RSA-SHA1</t>
        </is>
      </c>
      <c r="E20" s="2" t="inlineStr">
        <is>
          <t>RSA 1024</t>
        </is>
      </c>
      <c r="F20" s="31" t="n">
        <v>46117</v>
      </c>
      <c r="G20" s="2" t="inlineStr">
        <is>
          <t>1.1</t>
        </is>
      </c>
      <c r="H20" s="4" t="inlineStr">
        <is>
          <t>Verboten</t>
        </is>
      </c>
      <c r="I20" s="2" t="inlineStr">
        <is>
          <t>Legacy</t>
        </is>
      </c>
      <c r="J20" s="2" t="inlineStr">
        <is>
          <t>IT</t>
        </is>
      </c>
      <c r="K20" s="2" t="inlineStr">
        <is>
          <t>Sofort</t>
        </is>
      </c>
      <c r="L20" s="2">
        <f>IF(ISNUMBER(F20),F20-TODAY(),"")</f>
        <v/>
      </c>
      <c r="M20" s="2">
        <f>IF(ISNUMBER(F20),"Q"&amp;ROUNDUP(MONTH(F20)/3,0)&amp;"/"&amp;YEAR(F20),"N/A")</f>
        <v/>
      </c>
      <c r="N20" s="2">
        <f>IF(G20="1.3","TLS 1.3",IF(OR(G20="1.2",G20="1.1",G20="1.0"),"Legacy TLS",G20))</f>
        <v/>
      </c>
    </row>
    <row r="21">
      <c r="A21" s="5" t="inlineStr">
        <is>
          <t>VPN-OLD-001</t>
        </is>
      </c>
      <c r="B21" s="5" t="inlineStr">
        <is>
          <t>VPN-Legacy</t>
        </is>
      </c>
      <c r="C21" s="5" t="inlineStr">
        <is>
          <t>IPsec</t>
        </is>
      </c>
      <c r="D21" s="5" t="inlineStr">
        <is>
          <t>3DES</t>
        </is>
      </c>
      <c r="E21" s="5" t="inlineStr">
        <is>
          <t>RSA 2048</t>
        </is>
      </c>
      <c r="F21" s="32" t="n">
        <v>46213</v>
      </c>
      <c r="G21" s="5" t="inlineStr">
        <is>
          <t>IKEv1</t>
        </is>
      </c>
      <c r="H21" s="7" t="inlineStr">
        <is>
          <t>Deprecated</t>
        </is>
      </c>
      <c r="I21" s="5" t="inlineStr">
        <is>
          <t>Planung</t>
        </is>
      </c>
      <c r="J21" s="5" t="inlineStr">
        <is>
          <t>IT-Sec</t>
        </is>
      </c>
      <c r="K21" s="5" t="inlineStr">
        <is>
          <t>Q</t>
        </is>
      </c>
      <c r="L21" s="5">
        <f>IF(ISNUMBER(F21),F21-TODAY(),"")</f>
        <v/>
      </c>
      <c r="M21" s="5">
        <f>IF(ISNUMBER(F21),"Q"&amp;ROUNDUP(MONTH(F21)/3,0)&amp;"/"&amp;YEAR(F21),"N/A")</f>
        <v/>
      </c>
      <c r="N21" s="5">
        <f>IF(G21="1.3","TLS 1.3",IF(OR(G21="1.2",G21="1.1",G21="1.0"),"Legacy TLS",G21))</f>
        <v/>
      </c>
    </row>
    <row r="22">
      <c r="A22" s="2" t="inlineStr">
        <is>
          <t>API-LEG-002</t>
        </is>
      </c>
      <c r="B22" s="2" t="inlineStr">
        <is>
          <t>partner-api</t>
        </is>
      </c>
      <c r="C22" s="2" t="inlineStr">
        <is>
          <t>TLS</t>
        </is>
      </c>
      <c r="D22" s="2" t="inlineStr">
        <is>
          <t>ECDHE-RSA-AES128-GCM-SHA256</t>
        </is>
      </c>
      <c r="E22" s="2" t="inlineStr">
        <is>
          <t>RSA 2048</t>
        </is>
      </c>
      <c r="F22" s="31" t="n">
        <v>46157</v>
      </c>
      <c r="G22" s="2" t="inlineStr">
        <is>
          <t>1.2</t>
        </is>
      </c>
      <c r="H22" s="4" t="inlineStr">
        <is>
          <t>Deprecated</t>
        </is>
      </c>
      <c r="I22" s="2" t="inlineStr">
        <is>
          <t>Planung</t>
        </is>
      </c>
      <c r="J22" s="2" t="inlineStr">
        <is>
          <t>DevOps</t>
        </is>
      </c>
      <c r="K22" s="2" t="inlineStr">
        <is>
          <t>Q</t>
        </is>
      </c>
      <c r="L22" s="2">
        <f>IF(ISNUMBER(F22),F22-TODAY(),"")</f>
        <v/>
      </c>
      <c r="M22" s="2">
        <f>IF(ISNUMBER(F22),"Q"&amp;ROUNDUP(MONTH(F22)/3,0)&amp;"/"&amp;YEAR(F22),"N/A")</f>
        <v/>
      </c>
      <c r="N22" s="2">
        <f>IF(G22="1.3","TLS 1.3",IF(OR(G22="1.2",G22="1.1",G22="1.0"),"Legacy TLS",G22))</f>
        <v/>
      </c>
    </row>
    <row r="23" ht="26" customHeight="1" s="12">
      <c r="A23" s="5" t="inlineStr">
        <is>
          <t>CERT-OVERDUE-01</t>
        </is>
      </c>
      <c r="B23" s="5" t="inlineStr">
        <is>
          <t>old-cert.internal</t>
        </is>
      </c>
      <c r="C23" s="5" t="inlineStr">
        <is>
          <t>TLS</t>
        </is>
      </c>
      <c r="D23" s="5" t="inlineStr">
        <is>
          <t>ECDHE-RSA-AES256-GCM-SHA384</t>
        </is>
      </c>
      <c r="E23" s="5" t="inlineStr">
        <is>
          <t>RSA 4096</t>
        </is>
      </c>
      <c r="F23" s="32" t="n">
        <v>46082</v>
      </c>
      <c r="G23" s="5" t="inlineStr">
        <is>
          <t>1.3</t>
        </is>
      </c>
      <c r="H23" s="7" t="inlineStr">
        <is>
          <t>Kritisch 7T</t>
        </is>
      </c>
      <c r="I23" s="5" t="inlineStr">
        <is>
          <t>Kyber-768</t>
        </is>
      </c>
      <c r="J23" s="5" t="inlineStr">
        <is>
          <t>IT</t>
        </is>
      </c>
      <c r="K23" s="5" t="inlineStr">
        <is>
          <t>Sofort</t>
        </is>
      </c>
      <c r="L23" s="5">
        <f>IF(ISNUMBER(F23),F23-TODAY(),"")</f>
        <v/>
      </c>
      <c r="M23" s="5">
        <f>IF(ISNUMBER(F23),"Q"&amp;ROUNDUP(MONTH(F23)/3,0)&amp;"/"&amp;YEAR(F23),"N/A")</f>
        <v/>
      </c>
      <c r="N23" s="5">
        <f>IF(G23="1.3","TLS 1.3",IF(OR(G23="1.2",G23="1.1",G23="1.0"),"Legacy TLS",G23))</f>
        <v/>
      </c>
    </row>
  </sheetData>
  <sheetProtection selectLockedCells="0" selectUnlockedCells="0" sheet="1" objects="0" insertRows="0" insertHyperlinks="1" autoFilter="1" scenarios="0" formatColumns="1" deleteColumns="1" insertColumns="1" pivotTables="1" deleteRows="0" formatCells="0" formatRows="1" sort="1"/>
  <autoFilter ref="A11:N23"/>
  <mergeCells count="5">
    <mergeCell ref="A4:F8"/>
    <mergeCell ref="G4:N8"/>
    <mergeCell ref="A2:N2"/>
    <mergeCell ref="A10:N10"/>
    <mergeCell ref="A1:N1"/>
  </mergeCells>
  <conditionalFormatting sqref="F12:F23">
    <cfRule type="expression" priority="1" dxfId="1">
      <formula>AND(ISNUMBER(F12),F12-TODAY()&lt;30)</formula>
    </cfRule>
    <cfRule type="expression" priority="2" dxfId="3">
      <formula>AND(ISNUMBER(F12),F12-TODAY()&gt;=30,F12-TODAY()&lt;=90)</formula>
    </cfRule>
    <cfRule type="expression" priority="3" dxfId="0">
      <formula>AND(ISNUMBER(F12),F12-TODAY()&gt;90)</formula>
    </cfRule>
  </conditionalFormatting>
  <conditionalFormatting sqref="H12:H23">
    <cfRule type="cellIs" priority="4" operator="equal" dxfId="1">
      <formula>"Verboten"</formula>
    </cfRule>
    <cfRule type="cellIs" priority="5" operator="equal" dxfId="3">
      <formula>"Deprecated"</formula>
    </cfRule>
    <cfRule type="cellIs" priority="6" operator="equal" dxfId="0">
      <formula>"OK"</formula>
    </cfRule>
  </conditionalFormatting>
  <dataValidations count="2">
    <dataValidation sqref="H12:H23" showDropDown="0" showInputMessage="0" showErrorMessage="0" allowBlank="0" type="list">
      <formula1>"OK,Warnung 90T,Warnung 30T,Kritisch 7T,Verboten,Deprecated,Planung,Bestellt,Safe,PQ-Ready"</formula1>
    </dataValidation>
    <dataValidation sqref="K12:K23" showDropDown="0" showInputMessage="0" showErrorMessage="0" allowBlank="0" type="list">
      <formula1>"Q,H,J,Sofort,Täglich,Wöchentlich"</formula1>
    </dataValidation>
  </dataValidations>
  <pageMargins left="0.75" right="0.75" top="1" bottom="1" header="0.5" footer="0.5"/>
  <pageSetup orientation="landscape" paperSize="8" fitToHeight="0"/>
  <headerFooter>
    <oddHeader>&amp;L&amp;B[Firmenlogo]&amp;C© Oliver Khosla · khosla-compliance · Alle Rechte vorbehalten&amp;R&amp;BCRYP-02-INVENTORY | Version 1.0</oddHeader>
    <oddFooter>&amp;LKHOSLA COMPLIANCE&amp;CBSI KRY.1.2 Audit-ready&amp;RSeite &amp;P/&amp;N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M32"/>
  <sheetViews>
    <sheetView showGridLines="0" workbookViewId="0">
      <pane ySplit="5" topLeftCell="A6" activePane="bottomLeft" state="frozen"/>
      <selection pane="bottomLeft" activeCell="A1" sqref="A1:L1"/>
    </sheetView>
  </sheetViews>
  <sheetFormatPr baseColWidth="10" defaultColWidth="8.83203125" defaultRowHeight="15"/>
  <cols>
    <col width="22" customWidth="1" style="12" min="1" max="1"/>
    <col width="14" customWidth="1" style="12" min="2" max="3"/>
    <col width="12" customWidth="1" style="12" min="4" max="4"/>
    <col width="16" customWidth="1" style="12" min="6" max="6"/>
    <col width="12" customWidth="1" style="12" min="7" max="7"/>
    <col width="14" customWidth="1" style="12" min="9" max="10"/>
    <col width="2" customWidth="1" style="12" min="12" max="12"/>
  </cols>
  <sheetData>
    <row r="1" ht="38" customHeight="1" s="12">
      <c r="A1" s="14" t="inlineStr">
        <is>
          <t>KRYPTOGRAPHIE-INVENTAR – DASHBOARD · BSI KRY.1.2 / Art. 21(2)(i) NIS2</t>
        </is>
      </c>
      <c r="B1" s="20" t="n"/>
      <c r="C1" s="20" t="n"/>
      <c r="D1" s="20" t="n"/>
      <c r="E1" s="20" t="n"/>
      <c r="F1" s="20" t="n"/>
      <c r="G1" s="20" t="n"/>
      <c r="H1" s="20" t="n"/>
      <c r="I1" s="20" t="n"/>
      <c r="J1" s="20" t="n"/>
      <c r="K1" s="20" t="n"/>
      <c r="L1" s="20" t="n"/>
    </row>
    <row r="2" ht="18" customHeight="1" s="12">
      <c r="A2" s="11" t="inlineStr">
        <is>
          <t>Dok-ID: CRYP-02-INVENTORY · Version: 1.0 · Status: BSI-Audit-ready · Klassifizierung: Intern/Vertraulich · Gültig ab: 29.03.2026 · Review: Quartalsweise</t>
        </is>
      </c>
      <c r="B2" s="21" t="n"/>
      <c r="C2" s="21" t="n"/>
      <c r="D2" s="21" t="n"/>
      <c r="E2" s="21" t="n"/>
      <c r="F2" s="21" t="n"/>
      <c r="G2" s="21" t="n"/>
      <c r="H2" s="21" t="n"/>
      <c r="I2" s="21" t="n"/>
      <c r="J2" s="21" t="n"/>
      <c r="K2" s="21" t="n"/>
      <c r="L2" s="21" t="n"/>
    </row>
    <row r="4">
      <c r="A4" s="13" t="inlineStr">
        <is>
          <t>KPI-DASHBOARD</t>
        </is>
      </c>
      <c r="B4" s="29" t="n"/>
      <c r="C4" s="29" t="n"/>
      <c r="D4" s="30" t="n"/>
      <c r="F4" s="13" t="inlineStr">
        <is>
          <t>PIVOT-AUSWERTUNG: TLS-VERSIONEN</t>
        </is>
      </c>
      <c r="G4" s="30" t="n"/>
      <c r="I4" s="13" t="inlineStr">
        <is>
          <t>PIVOT-AUSWERTUNG: EXPIRY</t>
        </is>
      </c>
      <c r="J4" s="30" t="n"/>
    </row>
    <row r="5" ht="34" customHeight="1" s="12">
      <c r="A5" s="1" t="inlineStr">
        <is>
          <t>KPI</t>
        </is>
      </c>
      <c r="B5" s="1" t="inlineStr">
        <is>
          <t>Target</t>
        </is>
      </c>
      <c r="C5" s="1" t="inlineStr">
        <is>
          <t>Ist</t>
        </is>
      </c>
      <c r="D5" s="1" t="inlineStr">
        <is>
          <t>Status</t>
        </is>
      </c>
      <c r="E5" s="1" t="n"/>
      <c r="F5" s="1" t="inlineStr">
        <is>
          <t>TLS Bucket</t>
        </is>
      </c>
      <c r="G5" s="1" t="inlineStr">
        <is>
          <t>Anzahl</t>
        </is>
      </c>
      <c r="H5" s="1" t="n"/>
      <c r="I5" s="1" t="inlineStr">
        <is>
          <t>Bucket</t>
        </is>
      </c>
      <c r="J5" s="1" t="inlineStr">
        <is>
          <t>Anzahl</t>
        </is>
      </c>
    </row>
    <row r="6">
      <c r="A6" s="2" t="inlineStr">
        <is>
          <t>TLS 1.3 Coverage</t>
        </is>
      </c>
      <c r="B6" s="2" t="inlineStr">
        <is>
          <t>&gt;=95%</t>
        </is>
      </c>
      <c r="C6" s="2">
        <f>ROUND(COUNTIF(INVENTAR!G12:G200,"1.3")/COUNTIF(INVENTAR!G12:G200,"&lt;&gt;N/A")*100,1)&amp;"%"</f>
        <v/>
      </c>
      <c r="D6" s="2">
        <f>IF(COUNTIF(INVENTAR!G12:G200,"1.3")/COUNTIF(INVENTAR!G12:G200,"&lt;&gt;N/A")&gt;=0.95,"OK","Warnung")</f>
        <v/>
      </c>
      <c r="E6" s="2" t="n"/>
      <c r="F6" s="2" t="inlineStr">
        <is>
          <t>TLS 1.3</t>
        </is>
      </c>
      <c r="G6" s="2">
        <f>COUNTIF(INVENTAR!N12:N200,"TLS 1.3")</f>
        <v/>
      </c>
      <c r="H6" s="2" t="n"/>
      <c r="I6" s="2" t="inlineStr">
        <is>
          <t>Q2/2026</t>
        </is>
      </c>
      <c r="J6" s="2">
        <f>COUNTIF(INVENTAR!M12:M200,"Q2/2026")</f>
        <v/>
      </c>
    </row>
    <row r="7">
      <c r="A7" s="5" t="inlineStr">
        <is>
          <t>Expiry &lt;30 Tage</t>
        </is>
      </c>
      <c r="B7" s="5" t="inlineStr">
        <is>
          <t>0</t>
        </is>
      </c>
      <c r="C7" s="5">
        <f>COUNTIFS(INVENTAR!L12:L200,"&lt;30",INVENTAR!L12:L200,"&gt;=0")</f>
        <v/>
      </c>
      <c r="D7" s="5">
        <f>IF(COUNTIFS(INVENTAR!L12:L200,"&lt;30",INVENTAR!L12:L200,"&gt;=0")=0,"OK","Kritisch")</f>
        <v/>
      </c>
      <c r="E7" s="5" t="n"/>
      <c r="F7" s="5" t="inlineStr">
        <is>
          <t>Legacy TLS</t>
        </is>
      </c>
      <c r="G7" s="5">
        <f>COUNTIF(INVENTAR!N12:N200,"Legacy TLS")</f>
        <v/>
      </c>
      <c r="H7" s="5" t="n"/>
      <c r="I7" s="5" t="inlineStr">
        <is>
          <t>Q3/2026</t>
        </is>
      </c>
      <c r="J7" s="5">
        <f>COUNTIF(INVENTAR!M12:M200,"Q3/2026")</f>
        <v/>
      </c>
    </row>
    <row r="8">
      <c r="A8" s="2" t="inlineStr">
        <is>
          <t>Quantum Ready</t>
        </is>
      </c>
      <c r="B8" s="2" t="inlineStr">
        <is>
          <t>&gt;=75%</t>
        </is>
      </c>
      <c r="C8" s="2">
        <f>ROUND(COUNTIF(INVENTAR!I12:I200,"*Kyber*")/COUNTA(INVENTAR!A12:A200)*100,1)&amp;"%"</f>
        <v/>
      </c>
      <c r="D8" s="2">
        <f>IF(COUNTIF(INVENTAR!I12:I200,"*Kyber*")/COUNTA(INVENTAR!A12:A200)&gt;=0.75,"OK","Warnung")</f>
        <v/>
      </c>
      <c r="E8" s="2" t="n"/>
      <c r="F8" s="2" t="inlineStr">
        <is>
          <t>IKEv2</t>
        </is>
      </c>
      <c r="G8" s="2">
        <f>COUNTIF(INVENTAR!G12:G200,"IKEv2")</f>
        <v/>
      </c>
      <c r="H8" s="2" t="n"/>
      <c r="I8" s="2" t="inlineStr">
        <is>
          <t>Q4/2026</t>
        </is>
      </c>
      <c r="J8" s="2">
        <f>COUNTIF(INVENTAR!M12:M200,"Q4/2026")</f>
        <v/>
      </c>
    </row>
    <row r="9">
      <c r="A9" s="5" t="inlineStr">
        <is>
          <t>Verboten / Deprecated</t>
        </is>
      </c>
      <c r="B9" s="5" t="inlineStr">
        <is>
          <t>0 Verboten</t>
        </is>
      </c>
      <c r="C9" s="5">
        <f>COUNTIF(INVENTAR!H12:H200,"Verboten")&amp;" / "&amp;COUNTIF(INVENTAR!H12:H200,"Deprecated")</f>
        <v/>
      </c>
      <c r="D9" s="5">
        <f>IF(COUNTIF(INVENTAR!H12:H200,"Verboten")=0,"OK","Kritisch")</f>
        <v/>
      </c>
      <c r="E9" s="5" t="n"/>
      <c r="F9" s="5" t="inlineStr">
        <is>
          <t>N/A</t>
        </is>
      </c>
      <c r="G9" s="5">
        <f>COUNTIF(INVENTAR!G12:G200,"N/A")</f>
        <v/>
      </c>
      <c r="H9" s="5" t="n"/>
      <c r="I9" s="5" t="inlineStr">
        <is>
          <t>Überfällig</t>
        </is>
      </c>
      <c r="J9" s="5">
        <f>COUNTIFS(INVENTAR!L12:L200,"&lt;0")</f>
        <v/>
      </c>
    </row>
    <row r="12">
      <c r="A12" s="13" t="inlineStr">
        <is>
          <t>QUANTUM-READINESS STATUS</t>
        </is>
      </c>
      <c r="B12" s="29" t="n"/>
      <c r="C12" s="29" t="n"/>
      <c r="D12" s="29" t="n"/>
      <c r="E12" s="30" t="n"/>
      <c r="F12" s="13" t="inlineStr">
        <is>
          <t>CERTIFICATE EXPIRY DASHBOARD</t>
        </is>
      </c>
      <c r="G12" s="29" t="n"/>
      <c r="H12" s="29" t="n"/>
      <c r="I12" s="29" t="n"/>
      <c r="J12" s="30" t="n"/>
    </row>
    <row r="13" ht="34" customHeight="1" s="12">
      <c r="A13" s="1" t="inlineStr">
        <is>
          <t>Risiko</t>
        </is>
      </c>
      <c r="B13" s="1" t="inlineStr">
        <is>
          <t>Aktuell</t>
        </is>
      </c>
      <c r="C13" s="1" t="inlineStr">
        <is>
          <t>Migration</t>
        </is>
      </c>
      <c r="D13" s="1" t="inlineStr">
        <is>
          <t>Frist</t>
        </is>
      </c>
      <c r="E13" s="1" t="inlineStr">
        <is>
          <t>Status</t>
        </is>
      </c>
      <c r="F13" s="1" t="inlineStr">
        <is>
          <t>Expiring Q2/2026</t>
        </is>
      </c>
      <c r="G13" s="1" t="inlineStr">
        <is>
          <t>Expiring Q3/2026</t>
        </is>
      </c>
      <c r="H13" s="1" t="inlineStr">
        <is>
          <t>Expiring Q4/2026</t>
        </is>
      </c>
      <c r="I13" s="1" t="inlineStr">
        <is>
          <t>Überfällig</t>
        </is>
      </c>
      <c r="J13" s="1" t="n"/>
    </row>
    <row r="14" ht="52" customHeight="1" s="12">
      <c r="A14" s="2" t="inlineStr">
        <is>
          <t>TLS Web</t>
        </is>
      </c>
      <c r="B14" s="2" t="inlineStr">
        <is>
          <t>TLS 1.3 + EC P-384</t>
        </is>
      </c>
      <c r="C14" s="2" t="inlineStr">
        <is>
          <t>Kyber-768</t>
        </is>
      </c>
      <c r="D14" s="2" t="inlineStr">
        <is>
          <t>Q4/2028</t>
        </is>
      </c>
      <c r="E14" s="2" t="inlineStr">
        <is>
          <t>Planung</t>
        </is>
      </c>
      <c r="F14" s="2">
        <f>COUNTIF(INVENTAR!M12:M200,"Q2/2026")&amp;" Certs"</f>
        <v/>
      </c>
      <c r="G14" s="2">
        <f>COUNTIF(INVENTAR!M12:M200,"Q3/2026")&amp;" Certs"</f>
        <v/>
      </c>
      <c r="H14" s="2">
        <f>COUNTIF(INVENTAR!M12:M200,"Q4/2026")&amp;" Certs"</f>
        <v/>
      </c>
      <c r="I14" s="2">
        <f>COUNTIFS(INVENTAR!L12:L200,"&lt;0")</f>
        <v/>
      </c>
      <c r="J14" s="2" t="inlineStr">
        <is>
          <t>Automatisierung: Zabbix + ACME → Alerts 90/30/7 Tage</t>
        </is>
      </c>
    </row>
    <row r="15">
      <c r="A15" s="5" t="inlineStr">
        <is>
          <t>VPN</t>
        </is>
      </c>
      <c r="B15" s="5" t="inlineStr">
        <is>
          <t>IPsec Suite B</t>
        </is>
      </c>
      <c r="C15" s="5" t="inlineStr">
        <is>
          <t>ML-KEM</t>
        </is>
      </c>
      <c r="D15" s="5" t="inlineStr">
        <is>
          <t>Q2/2029</t>
        </is>
      </c>
      <c r="E15" s="5" t="inlineStr">
        <is>
          <t>PQ-Ready</t>
        </is>
      </c>
    </row>
    <row r="16">
      <c r="A16" s="2" t="inlineStr">
        <is>
          <t>HSM</t>
        </is>
      </c>
      <c r="B16" s="2" t="inlineStr">
        <is>
          <t>FIPS 140-2</t>
        </is>
      </c>
      <c r="C16" s="2" t="inlineStr">
        <is>
          <t>PQ-Module</t>
        </is>
      </c>
      <c r="D16" s="2" t="inlineStr">
        <is>
          <t>Q4/2027</t>
        </is>
      </c>
      <c r="E16" s="2" t="inlineStr">
        <is>
          <t>Bestellt</t>
        </is>
      </c>
    </row>
    <row r="17">
      <c r="A17" s="5" t="inlineStr">
        <is>
          <t>Database</t>
        </is>
      </c>
      <c r="B17" s="5" t="inlineStr">
        <is>
          <t>AES-256 TDE</t>
        </is>
      </c>
      <c r="C17" s="5" t="inlineStr">
        <is>
          <t>Hybrid PQ</t>
        </is>
      </c>
      <c r="D17" s="5" t="inlineStr">
        <is>
          <t>N/A</t>
        </is>
      </c>
      <c r="E17" s="5" t="inlineStr">
        <is>
          <t>Safe</t>
        </is>
      </c>
    </row>
    <row r="20">
      <c r="A20" s="13" t="inlineStr">
        <is>
          <t>VERBOTENE / DEPRECATED VERFAHREN</t>
        </is>
      </c>
      <c r="B20" s="29" t="n"/>
      <c r="C20" s="30" t="n"/>
      <c r="E20" s="13" t="inlineStr">
        <is>
          <t>ZABBIX-INTEGRATION (API-CONNECTOR)</t>
        </is>
      </c>
      <c r="F20" s="29" t="n"/>
      <c r="G20" s="29" t="n"/>
      <c r="H20" s="29" t="n"/>
      <c r="I20" s="29" t="n"/>
      <c r="J20" s="30" t="n"/>
    </row>
    <row r="21" ht="34" customHeight="1" s="12">
      <c r="A21" s="1" t="inlineStr">
        <is>
          <t>Kritisch</t>
        </is>
      </c>
      <c r="B21" s="1" t="inlineStr">
        <is>
          <t>Warnung</t>
        </is>
      </c>
      <c r="C21" s="1" t="inlineStr">
        <is>
          <t>Deprecated 2026</t>
        </is>
      </c>
      <c r="E21" s="10" t="inlineStr">
        <is>
          <t>Connector Placeholder:
- Zabbix API Endpoint: [URL]
- TLS Monitoring Item-ID: [ID]
- ACME Renewal Logs: [Pfad]
- Export: PDF monatlich → ISB | Excel → CRYP-01-POLICY Review</t>
        </is>
      </c>
      <c r="F21" s="22" t="n"/>
      <c r="G21" s="22" t="n"/>
      <c r="H21" s="22" t="n"/>
      <c r="I21" s="22" t="n"/>
      <c r="J21" s="23" t="n"/>
    </row>
    <row r="22" ht="26" customHeight="1" s="12">
      <c r="A22" s="2" t="inlineStr">
        <is>
          <t>TLS 1.0/1.1</t>
        </is>
      </c>
      <c r="B22" s="2" t="inlineStr">
        <is>
          <t>TLS 1.2</t>
        </is>
      </c>
      <c r="C22" s="2" t="inlineStr">
        <is>
          <t>SHA-256 → SHA-384</t>
        </is>
      </c>
      <c r="E22" s="24" t="n"/>
      <c r="J22" s="25" t="n"/>
    </row>
    <row r="23">
      <c r="A23" s="5" t="inlineStr">
        <is>
          <t>RSA &lt;2048</t>
        </is>
      </c>
      <c r="B23" s="5" t="inlineStr">
        <is>
          <t>RSA 2048</t>
        </is>
      </c>
      <c r="C23" s="5" t="inlineStr">
        <is>
          <t>3DES → AES-256</t>
        </is>
      </c>
      <c r="E23" s="24" t="n"/>
      <c r="J23" s="25" t="n"/>
    </row>
    <row r="24">
      <c r="A24" s="2" t="inlineStr">
        <is>
          <t>SHA-1</t>
        </is>
      </c>
      <c r="B24" s="2" t="inlineStr">
        <is>
          <t>MD5</t>
        </is>
      </c>
      <c r="C24" s="2" t="inlineStr">
        <is>
          <t>IKEv1 → IKEv2</t>
        </is>
      </c>
      <c r="E24" s="26" t="n"/>
      <c r="F24" s="27" t="n"/>
      <c r="G24" s="27" t="n"/>
      <c r="H24" s="27" t="n"/>
      <c r="I24" s="27" t="n"/>
      <c r="J24" s="28" t="n"/>
    </row>
    <row r="30">
      <c r="L30" t="inlineStr">
        <is>
          <t>Kategorie</t>
        </is>
      </c>
      <c r="M30" t="inlineStr">
        <is>
          <t>Anzahl</t>
        </is>
      </c>
    </row>
    <row r="31">
      <c r="L31" t="inlineStr">
        <is>
          <t>Verboten</t>
        </is>
      </c>
      <c r="M31">
        <f>COUNTIF(INVENTAR!H12:H200,"Verboten")</f>
        <v/>
      </c>
    </row>
    <row r="32">
      <c r="L32" t="inlineStr">
        <is>
          <t>Deprecated</t>
        </is>
      </c>
      <c r="M32">
        <f>COUNTIF(INVENTAR!H12:H200,"Deprecated")</f>
        <v/>
      </c>
    </row>
  </sheetData>
  <mergeCells count="10">
    <mergeCell ref="F4:G4"/>
    <mergeCell ref="A2:L2"/>
    <mergeCell ref="A12:E12"/>
    <mergeCell ref="I4:J4"/>
    <mergeCell ref="E21:J24"/>
    <mergeCell ref="F12:J12"/>
    <mergeCell ref="A4:D4"/>
    <mergeCell ref="A1:L1"/>
    <mergeCell ref="E20:J20"/>
    <mergeCell ref="A20:C20"/>
  </mergeCells>
  <conditionalFormatting sqref="A22:A24">
    <cfRule type="expression" priority="4" dxfId="1">
      <formula>1=1</formula>
    </cfRule>
  </conditionalFormatting>
  <conditionalFormatting sqref="B22:C24">
    <cfRule type="expression" priority="5" dxfId="3">
      <formula>1=1</formula>
    </cfRule>
  </conditionalFormatting>
  <conditionalFormatting sqref="D6:D9">
    <cfRule type="cellIs" priority="1" operator="equal" dxfId="1">
      <formula>"Kritisch"</formula>
    </cfRule>
    <cfRule type="cellIs" priority="2" operator="equal" dxfId="3">
      <formula>"Warnung"</formula>
    </cfRule>
    <cfRule type="cellIs" priority="3" operator="equal" dxfId="0">
      <formula>"OK"</formula>
    </cfRule>
  </conditionalFormatting>
  <pageMargins left="0.75" right="0.75" top="1" bottom="1" header="0.5" footer="0.5"/>
  <pageSetup orientation="landscape" paperSize="8" fitToHeight="0"/>
  <headerFooter>
    <oddHeader>&amp;L&amp;B[Firmenlogo]&amp;C© Oliver Khosla · khosla-compliance · Alle Rechte vorbehalten&amp;R&amp;BCRYP-02-INVENTORY | Version 1.0</oddHeader>
    <oddFooter>&amp;LKHOSLA COMPLIANCE&amp;CBSI KRY.1.2 Audit-ready&amp;RSeite &amp;P/&amp;N</oddFooter>
    <evenHeader/>
    <evenFooter/>
    <firstHeader/>
    <firstFooter/>
  </headerFooter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O33"/>
  <sheetViews>
    <sheetView showGridLines="0" tabSelected="1" workbookViewId="0">
      <pane ySplit="7" topLeftCell="A8" activePane="bottomLeft" state="frozen"/>
      <selection pane="bottomLeft" activeCell="D34" sqref="D34"/>
    </sheetView>
  </sheetViews>
  <sheetFormatPr baseColWidth="10" defaultColWidth="8.83203125" defaultRowHeight="15"/>
  <cols>
    <col width="18" customWidth="1" style="12" min="1" max="1"/>
    <col width="20" customWidth="1" style="12" min="2" max="2"/>
    <col width="14" customWidth="1" style="12" min="3" max="4"/>
    <col width="18" customWidth="1" style="12" min="6" max="6"/>
    <col width="12" customWidth="1" style="12" min="7" max="7"/>
    <col width="18" customWidth="1" style="12" min="8" max="8"/>
    <col width="16" customWidth="1" style="12" min="9" max="9"/>
    <col width="12" customWidth="1" style="12" min="10" max="10"/>
  </cols>
  <sheetData>
    <row r="1" ht="38" customHeight="1" s="12">
      <c r="A1" s="14" t="inlineStr">
        <is>
          <t>KRYPTOGRAPHIE-INVENTAR – AUDIT, RACI &amp; REVIEW</t>
        </is>
      </c>
      <c r="B1" s="20" t="n"/>
      <c r="C1" s="20" t="n"/>
      <c r="D1" s="20" t="n"/>
      <c r="E1" s="20" t="n"/>
      <c r="F1" s="20" t="n"/>
      <c r="G1" s="20" t="n"/>
      <c r="H1" s="20" t="n"/>
      <c r="I1" s="20" t="n"/>
      <c r="J1" s="20" t="n"/>
    </row>
    <row r="2" ht="18" customHeight="1" s="12">
      <c r="A2" s="11" t="inlineStr">
        <is>
          <t>Dok-ID: CRYP-02-INVENTORY · Version: 1.0 · Status: BSI-Audit-ready · Klassifizierung: Intern/Vertraulich · Gültig ab: 29.03.2026 · Review: Quartalsweise</t>
        </is>
      </c>
      <c r="B2" s="21" t="n"/>
      <c r="C2" s="21" t="n"/>
      <c r="D2" s="21" t="n"/>
      <c r="E2" s="21" t="n"/>
      <c r="F2" s="21" t="n"/>
      <c r="G2" s="21" t="n"/>
      <c r="H2" s="21" t="n"/>
      <c r="I2" s="21" t="n"/>
      <c r="J2" s="21" t="n"/>
    </row>
    <row r="4">
      <c r="A4" s="13" t="inlineStr">
        <is>
          <t>AUTOMATISIERUNG &amp; WORKFLOW</t>
        </is>
      </c>
      <c r="B4" s="29" t="n"/>
      <c r="C4" s="29" t="n"/>
      <c r="D4" s="30" t="n"/>
      <c r="F4" s="13" t="inlineStr">
        <is>
          <t>RACI-MATRIX</t>
        </is>
      </c>
      <c r="G4" s="29" t="n"/>
      <c r="H4" s="29" t="n"/>
      <c r="I4" s="29" t="n"/>
      <c r="J4" s="30" t="n"/>
    </row>
    <row r="5" ht="34" customHeight="1" s="12">
      <c r="A5" s="1" t="inlineStr">
        <is>
          <t>Tool</t>
        </is>
      </c>
      <c r="B5" s="1" t="inlineStr">
        <is>
          <t>Funktion</t>
        </is>
      </c>
      <c r="C5" s="1" t="inlineStr">
        <is>
          <t>Output</t>
        </is>
      </c>
      <c r="D5" s="1" t="inlineStr">
        <is>
          <t>Frequenz</t>
        </is>
      </c>
      <c r="E5" s="1" t="n"/>
      <c r="F5" s="1" t="inlineStr">
        <is>
          <t>Prozess</t>
        </is>
      </c>
      <c r="G5" s="1" t="inlineStr">
        <is>
          <t>IT-Sec</t>
        </is>
      </c>
      <c r="H5" s="1" t="inlineStr">
        <is>
          <t>IT</t>
        </is>
      </c>
      <c r="I5" s="1" t="inlineStr">
        <is>
          <t>ISB</t>
        </is>
      </c>
      <c r="J5" s="1" t="inlineStr">
        <is>
          <t>GF</t>
        </is>
      </c>
    </row>
    <row r="6">
      <c r="A6" s="2" t="inlineStr">
        <is>
          <t>Zabbix</t>
        </is>
      </c>
      <c r="B6" s="2" t="inlineStr">
        <is>
          <t>TLS-Monitoring</t>
        </is>
      </c>
      <c r="C6" s="2" t="inlineStr">
        <is>
          <t>Dashboard</t>
        </is>
      </c>
      <c r="D6" s="2" t="inlineStr">
        <is>
          <t>Täglich</t>
        </is>
      </c>
      <c r="E6" s="2" t="n"/>
      <c r="F6" s="2" t="inlineStr">
        <is>
          <t>Inventory-Pflege</t>
        </is>
      </c>
      <c r="G6" s="2" t="inlineStr">
        <is>
          <t>R/A</t>
        </is>
      </c>
      <c r="H6" s="2" t="inlineStr">
        <is>
          <t>R</t>
        </is>
      </c>
      <c r="I6" s="2" t="inlineStr">
        <is>
          <t>A</t>
        </is>
      </c>
      <c r="J6" s="2" t="inlineStr">
        <is>
          <t>I</t>
        </is>
      </c>
    </row>
    <row r="7">
      <c r="A7" s="5" t="inlineStr">
        <is>
          <t>sslyze</t>
        </is>
      </c>
      <c r="B7" s="5" t="inlineStr">
        <is>
          <t>TLS 1.3 Check</t>
        </is>
      </c>
      <c r="C7" s="5" t="inlineStr">
        <is>
          <t>Report PDF</t>
        </is>
      </c>
      <c r="D7" s="5" t="inlineStr">
        <is>
          <t>Wöchentlich</t>
        </is>
      </c>
      <c r="E7" s="5" t="n"/>
      <c r="F7" s="5" t="inlineStr">
        <is>
          <t>Expiry-Monitoring</t>
        </is>
      </c>
      <c r="G7" s="5" t="inlineStr">
        <is>
          <t>R</t>
        </is>
      </c>
      <c r="H7" s="5" t="inlineStr">
        <is>
          <t>R/A</t>
        </is>
      </c>
      <c r="I7" s="5" t="inlineStr">
        <is>
          <t>A</t>
        </is>
      </c>
      <c r="J7" s="5" t="inlineStr">
        <is>
          <t>I</t>
        </is>
      </c>
    </row>
    <row r="8">
      <c r="A8" s="2" t="inlineStr">
        <is>
          <t>ACME</t>
        </is>
      </c>
      <c r="B8" s="2" t="inlineStr">
        <is>
          <t>Auto-Renewal</t>
        </is>
      </c>
      <c r="C8" s="2" t="inlineStr">
        <is>
          <t>Logs</t>
        </is>
      </c>
      <c r="D8" s="2" t="inlineStr">
        <is>
          <t>Automatisch</t>
        </is>
      </c>
      <c r="E8" s="2" t="n"/>
      <c r="F8" s="2" t="inlineStr">
        <is>
          <t>Quantum-Roadmap</t>
        </is>
      </c>
      <c r="G8" s="2" t="inlineStr">
        <is>
          <t>R/A</t>
        </is>
      </c>
      <c r="H8" s="2" t="inlineStr">
        <is>
          <t>C</t>
        </is>
      </c>
      <c r="I8" s="2" t="inlineStr">
        <is>
          <t>A</t>
        </is>
      </c>
      <c r="J8" s="2" t="inlineStr">
        <is>
          <t>A</t>
        </is>
      </c>
    </row>
    <row r="9">
      <c r="A9" s="5" t="inlineStr">
        <is>
          <t>CRON</t>
        </is>
      </c>
      <c r="B9" s="5" t="inlineStr">
        <is>
          <t>HSM-Rotation</t>
        </is>
      </c>
      <c r="C9" s="5" t="inlineStr">
        <is>
          <t>Report</t>
        </is>
      </c>
      <c r="D9" s="5" t="inlineStr">
        <is>
          <t>Jährlich</t>
        </is>
      </c>
      <c r="E9" s="5" t="n"/>
      <c r="F9" s="5" t="inlineStr">
        <is>
          <t>Quarterly Review</t>
        </is>
      </c>
      <c r="G9" s="5" t="inlineStr">
        <is>
          <t>R/A</t>
        </is>
      </c>
      <c r="H9" s="5" t="inlineStr">
        <is>
          <t>I</t>
        </is>
      </c>
      <c r="I9" s="5" t="inlineStr">
        <is>
          <t>A</t>
        </is>
      </c>
      <c r="J9" s="5" t="inlineStr">
        <is>
          <t>I</t>
        </is>
      </c>
    </row>
    <row r="11">
      <c r="A11" s="15" t="inlineStr">
        <is>
          <t>Export: PDF monatlich → ISB | Excel → CRYP-01-POLICY Review</t>
        </is>
      </c>
    </row>
    <row r="14">
      <c r="A14" s="13" t="inlineStr">
        <is>
          <t>AUDIT-CHECKLISTE</t>
        </is>
      </c>
      <c r="B14" s="29" t="n"/>
      <c r="C14" s="29" t="n"/>
      <c r="D14" s="29" t="n"/>
      <c r="E14" s="30" t="n"/>
      <c r="G14" s="13" t="inlineStr">
        <is>
          <t>QUARTALSWEISE REVIEWS</t>
        </is>
      </c>
      <c r="H14" s="29" t="n"/>
      <c r="I14" s="29" t="n"/>
      <c r="J14" s="30" t="n"/>
    </row>
    <row r="15" ht="34" customHeight="1" s="12">
      <c r="A15" s="1" t="inlineStr">
        <is>
          <t>Kriterium</t>
        </is>
      </c>
      <c r="B15" s="1" t="inlineStr">
        <is>
          <t>Nachweis</t>
        </is>
      </c>
      <c r="C15" s="1" t="inlineStr">
        <is>
          <t>Status</t>
        </is>
      </c>
      <c r="D15" s="1" t="inlineStr">
        <is>
          <t>Frist</t>
        </is>
      </c>
      <c r="E15" s="1" t="inlineStr">
        <is>
          <t>Letzter Scan</t>
        </is>
      </c>
      <c r="F15" s="1" t="n"/>
      <c r="G15" s="1" t="inlineStr">
        <is>
          <t>Q</t>
        </is>
      </c>
      <c r="H15" s="1" t="inlineStr">
        <is>
          <t>Fokus</t>
        </is>
      </c>
      <c r="I15" s="1" t="inlineStr">
        <is>
          <t>Output</t>
        </is>
      </c>
      <c r="J15" s="1" t="inlineStr">
        <is>
          <t>Review</t>
        </is>
      </c>
    </row>
    <row r="16">
      <c r="A16" s="2" t="inlineStr">
        <is>
          <t>Vollständiges Inventar</t>
        </is>
      </c>
      <c r="B16" s="2" t="inlineStr">
        <is>
          <t>Diese Tabelle</t>
        </is>
      </c>
      <c r="C16" s="2" t="inlineStr">
        <is>
          <t>[X]</t>
        </is>
      </c>
      <c r="D16" s="2" t="inlineStr">
        <is>
          <t>Q</t>
        </is>
      </c>
      <c r="E16" s="2" t="inlineStr">
        <is>
          <t>29.03.2026</t>
        </is>
      </c>
      <c r="F16" s="2" t="n"/>
      <c r="G16" s="2" t="inlineStr">
        <is>
          <t>Q1</t>
        </is>
      </c>
      <c r="H16" s="2" t="inlineStr">
        <is>
          <t>TLS + Certs</t>
        </is>
      </c>
      <c r="I16" s="2" t="inlineStr">
        <is>
          <t>sslyze + Expiry</t>
        </is>
      </c>
      <c r="J16" s="2" t="inlineStr">
        <is>
          <t>ISB</t>
        </is>
      </c>
    </row>
    <row r="17">
      <c r="A17" s="5" t="inlineStr">
        <is>
          <t>TLS 1.3 ≥95%</t>
        </is>
      </c>
      <c r="B17" s="5" t="inlineStr">
        <is>
          <t>sslyze Report</t>
        </is>
      </c>
      <c r="C17" s="5" t="inlineStr">
        <is>
          <t>[X]</t>
        </is>
      </c>
      <c r="D17" s="5" t="inlineStr">
        <is>
          <t>Q</t>
        </is>
      </c>
      <c r="E17" s="5" t="inlineStr">
        <is>
          <t>29.03.2026</t>
        </is>
      </c>
      <c r="F17" s="5" t="n"/>
      <c r="G17" s="5" t="inlineStr">
        <is>
          <t>Q2</t>
        </is>
      </c>
      <c r="H17" s="5" t="inlineStr">
        <is>
          <t>HSM-Status</t>
        </is>
      </c>
      <c r="I17" s="5" t="inlineStr">
        <is>
          <t>Attest + Keys</t>
        </is>
      </c>
      <c r="J17" s="5" t="inlineStr">
        <is>
          <t>GF</t>
        </is>
      </c>
    </row>
    <row r="18">
      <c r="A18" s="2" t="inlineStr">
        <is>
          <t>No SHA-1/RSA&lt;2048</t>
        </is>
      </c>
      <c r="B18" s="2" t="inlineStr">
        <is>
          <t>Config-Scan</t>
        </is>
      </c>
      <c r="C18" s="2" t="inlineStr">
        <is>
          <t>[X]</t>
        </is>
      </c>
      <c r="D18" s="2" t="inlineStr">
        <is>
          <t>Q</t>
        </is>
      </c>
      <c r="E18" s="2" t="inlineStr">
        <is>
          <t>29.03.2026</t>
        </is>
      </c>
      <c r="F18" s="2" t="n"/>
      <c r="G18" s="2" t="inlineStr">
        <is>
          <t>Q3</t>
        </is>
      </c>
      <c r="H18" s="2" t="inlineStr">
        <is>
          <t>Quantum-Roadmap</t>
        </is>
      </c>
      <c r="I18" s="2" t="inlineStr">
        <is>
          <t>Migration Plan</t>
        </is>
      </c>
      <c r="J18" s="2" t="inlineStr">
        <is>
          <t>ISB</t>
        </is>
      </c>
    </row>
    <row r="19">
      <c r="A19" s="5" t="inlineStr">
        <is>
          <t>Expiry-Alerts aktiv</t>
        </is>
      </c>
      <c r="B19" s="5" t="inlineStr">
        <is>
          <t>Zabbix Logs</t>
        </is>
      </c>
      <c r="C19" s="5" t="inlineStr">
        <is>
          <t>[X]</t>
        </is>
      </c>
      <c r="D19" s="5" t="inlineStr">
        <is>
          <t>Sofort</t>
        </is>
      </c>
      <c r="E19" s="5" t="inlineStr">
        <is>
          <t>Live</t>
        </is>
      </c>
      <c r="F19" s="5" t="n"/>
      <c r="G19" s="5" t="inlineStr">
        <is>
          <t>Q4</t>
        </is>
      </c>
      <c r="H19" s="5" t="inlineStr">
        <is>
          <t>Full Scan</t>
        </is>
      </c>
      <c r="I19" s="5" t="inlineStr">
        <is>
          <t>Audit-Report</t>
        </is>
      </c>
      <c r="J19" s="5" t="inlineStr">
        <is>
          <t>GF</t>
        </is>
      </c>
    </row>
    <row r="20">
      <c r="A20" s="2" t="inlineStr">
        <is>
          <t>Quantum-Roadmap</t>
        </is>
      </c>
      <c r="B20" s="2" t="inlineStr">
        <is>
          <t>GF-Plan</t>
        </is>
      </c>
      <c r="C20" s="2" t="inlineStr">
        <is>
          <t>[ ]</t>
        </is>
      </c>
      <c r="D20" s="2" t="inlineStr">
        <is>
          <t>Q2/2026</t>
        </is>
      </c>
      <c r="E20" s="2" t="inlineStr">
        <is>
          <t>Planung</t>
        </is>
      </c>
    </row>
    <row r="23">
      <c r="A23" s="13" t="inlineStr">
        <is>
          <t>FREIGABEN &amp; GÜLTIGKEIT</t>
        </is>
      </c>
      <c r="B23" s="29" t="n"/>
      <c r="C23" s="29" t="n"/>
      <c r="D23" s="29" t="n"/>
      <c r="E23" s="29" t="n"/>
      <c r="F23" s="29" t="n"/>
      <c r="G23" s="29" t="n"/>
      <c r="H23" s="29" t="n"/>
      <c r="I23" s="29" t="n"/>
      <c r="J23" s="30" t="n"/>
    </row>
    <row r="24">
      <c r="A24" s="10" t="inlineStr">
        <is>
          <t>Verfasst: IT-Sec _ [Name/Datum]
Geprüft: ISB _ [Name/Datum]
Genehmigt: GF _ [Name/Stempel/Datum]
Gültig bis: [DATUM +12 Monate]
Nächste Review: Q2 2026 | Automatisiert: Zabbix
VERKNÜPFUNG: CRYP-01-POLICY ↔ CRYP-02-INVENTORY</t>
        </is>
      </c>
      <c r="B24" s="22" t="n"/>
      <c r="C24" s="22" t="n"/>
      <c r="D24" s="22" t="n"/>
      <c r="E24" s="22" t="n"/>
      <c r="F24" s="22" t="n"/>
      <c r="G24" s="22" t="n"/>
      <c r="H24" s="22" t="n"/>
      <c r="I24" s="22" t="n"/>
      <c r="J24" s="23" t="n"/>
    </row>
    <row r="25">
      <c r="A25" s="24" t="n"/>
      <c r="J25" s="25" t="n"/>
    </row>
    <row r="26">
      <c r="A26" s="24" t="n"/>
      <c r="J26" s="25" t="n"/>
    </row>
    <row r="27">
      <c r="A27" s="24" t="n"/>
      <c r="J27" s="25" t="n"/>
    </row>
    <row r="28">
      <c r="A28" s="26" t="n"/>
      <c r="B28" s="27" t="n"/>
      <c r="C28" s="27" t="n"/>
      <c r="D28" s="27" t="n"/>
      <c r="E28" s="27" t="n"/>
      <c r="F28" s="27" t="n"/>
      <c r="G28" s="27" t="n"/>
      <c r="H28" s="27" t="n"/>
      <c r="I28" s="27" t="n"/>
      <c r="J28" s="28" t="n"/>
    </row>
    <row r="30">
      <c r="A30" s="18" t="inlineStr">
        <is>
          <t>GF-FREIGABE &amp; INKRAFTTRETEN (NIS2 Art.20 Pflicht)</t>
        </is>
      </c>
      <c r="B30" s="18" t="n"/>
      <c r="C30" s="18" t="n"/>
      <c r="D30" s="18" t="n"/>
      <c r="E30" s="18" t="n"/>
      <c r="F30" s="18" t="n"/>
      <c r="G30" s="18" t="n"/>
      <c r="H30" s="18" t="n"/>
      <c r="I30" s="16" t="n"/>
      <c r="J30" s="16" t="n"/>
      <c r="K30" s="16" t="n"/>
      <c r="L30" s="16" t="n"/>
    </row>
    <row r="31">
      <c r="A31" s="18" t="inlineStr">
        <is>
          <t>Gültig ab:</t>
        </is>
      </c>
      <c r="B31" s="17" t="inlineStr">
        <is>
          <t>[Datum]</t>
        </is>
      </c>
      <c r="C31" s="17" t="n"/>
      <c r="D31" s="17" t="n"/>
      <c r="E31" s="17" t="n"/>
      <c r="F31" s="19" t="n"/>
      <c r="G31" s="18" t="inlineStr">
        <is>
          <t>Nächste Review:</t>
        </is>
      </c>
      <c r="H31" s="17" t="inlineStr">
        <is>
          <t>[Datum + 6 Monate]</t>
        </is>
      </c>
      <c r="I31" s="17" t="n"/>
      <c r="J31" s="17" t="n"/>
      <c r="K31" s="17" t="n"/>
      <c r="L31" s="17" t="n"/>
      <c r="M31" s="17" t="n"/>
      <c r="N31" s="17" t="n"/>
      <c r="O31" s="17" t="n"/>
    </row>
    <row r="32">
      <c r="A32" s="18" t="inlineStr">
        <is>
          <t>ISB-Bestätigung:</t>
        </is>
      </c>
      <c r="B32" s="17" t="inlineStr">
        <is>
          <t>[Name / Datum / Unterschrift]</t>
        </is>
      </c>
      <c r="C32" s="17" t="n"/>
      <c r="D32" s="17" t="n"/>
      <c r="E32" s="17" t="n"/>
      <c r="F32" s="19" t="n"/>
      <c r="G32" s="18" t="inlineStr">
        <is>
          <t>Compliance-Check:</t>
        </is>
      </c>
      <c r="H32" s="17" t="inlineStr">
        <is>
          <t>[Name / Datum]</t>
        </is>
      </c>
      <c r="I32" s="17" t="n"/>
      <c r="J32" s="17" t="n"/>
      <c r="K32" s="17" t="n"/>
      <c r="L32" s="17" t="n"/>
      <c r="M32" s="17" t="n"/>
      <c r="N32" s="17" t="n"/>
      <c r="O32" s="17" t="n"/>
    </row>
    <row r="33">
      <c r="A33" s="18" t="inlineStr">
        <is>
          <t>GF-Freigabe (Pflicht):</t>
        </is>
      </c>
      <c r="B33" s="17" t="inlineStr">
        <is>
          <t>[Name / Datum / Unterschrift / Stempel]</t>
        </is>
      </c>
      <c r="C33" s="17" t="n"/>
      <c r="D33" s="17" t="n"/>
      <c r="E33" s="17" t="n"/>
      <c r="F33" s="18" t="inlineStr">
        <is>
          <t>Verteiler:</t>
        </is>
      </c>
      <c r="G33" s="17" t="inlineStr">
        <is>
          <t>GF · IT-Leitung · ISB · Crisis-Team · HR</t>
        </is>
      </c>
      <c r="H33" s="17" t="n"/>
      <c r="I33" s="17" t="n"/>
      <c r="J33" s="17" t="n"/>
      <c r="K33" s="17" t="n"/>
      <c r="L33" s="17" t="n"/>
      <c r="M33" s="17" t="n"/>
    </row>
  </sheetData>
  <mergeCells count="9">
    <mergeCell ref="A1:J1"/>
    <mergeCell ref="A23:J23"/>
    <mergeCell ref="A11:D11"/>
    <mergeCell ref="A14:E14"/>
    <mergeCell ref="A4:D4"/>
    <mergeCell ref="A24:J28"/>
    <mergeCell ref="A2:J2"/>
    <mergeCell ref="F4:J4"/>
    <mergeCell ref="G14:J14"/>
  </mergeCells>
  <conditionalFormatting sqref="C16:C20">
    <cfRule type="cellIs" priority="1" operator="equal" dxfId="1">
      <formula>"[ ]"</formula>
    </cfRule>
    <cfRule type="cellIs" priority="2" operator="equal" dxfId="0">
      <formula>"[X]"</formula>
    </cfRule>
  </conditionalFormatting>
  <pageMargins left="0.75" right="0.75" top="1" bottom="1" header="0.5" footer="0.5"/>
  <pageSetup orientation="landscape" paperSize="8" fitToHeight="0"/>
  <headerFooter>
    <oddHeader>&amp;L&amp;B[Firmenlogo]&amp;C© Oliver Khosla · khosla-compliance · Alle Rechte vorbehalten&amp;R&amp;BCRYP-02-INVENTORY | Version 1.0</oddHeader>
    <oddFooter>&amp;LKHOSLA COMPLIANCE&amp;CBSI KRY.1.2 Audit-ready&amp;RSeite &amp;P/&amp;N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  <Company>khosla-compliance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Oliver Khosla</dc:creator>
  <dc:title>CRYP-02-INVENTORY_v1.0</dc:title>
  <dc:description>BSI-Audit-ready Kryptographie-Inventar gemäß BSI KRY.1.2 und NIS2 Art. 21(2)(i)</dc:description>
  <dc:subject>Krypto-Kataster</dc:subject>
  <dc:language>de-DE</dc:language>
  <dcterms:created xsi:type="dcterms:W3CDTF">2026-03-29T10:28:59Z</dcterms:created>
  <dcterms:modified xsi:type="dcterms:W3CDTF">2026-04-02T22:54:43Z</dcterms:modified>
  <cp:lastModifiedBy>Oliver Khosla</cp:lastModifiedBy>
  <cp:keywords>NIS2, Kryptographie, Inventory, TLS, Quantum, Zabbix</cp:keywords>
</cp:coreProperties>
</file>